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620" windowWidth="15300" windowHeight="6195" tabRatio="715"/>
  </bookViews>
  <sheets>
    <sheet name="MAKARNALIK ELÜS" sheetId="27" r:id="rId1"/>
    <sheet name="YERLİ VE İTHAL MAKARNALIK" sheetId="23" r:id="rId2"/>
    <sheet name="ELÜS EKMEKLİK" sheetId="29" r:id="rId3"/>
    <sheet name=" YERLİ VE İTHAL EKM." sheetId="20" r:id="rId4"/>
    <sheet name="ARPA ELÜS" sheetId="30" r:id="rId5"/>
    <sheet name="ARPA " sheetId="34" r:id="rId6"/>
    <sheet name="MISIR ELÜS" sheetId="31" r:id="rId7"/>
    <sheet name="MISIR " sheetId="35" r:id="rId8"/>
    <sheet name="BAKLİYAT,PİRİNÇ VE ÇELTİK" sheetId="37" r:id="rId9"/>
  </sheets>
  <definedNames>
    <definedName name="_xlnm._FilterDatabase" localSheetId="2">'ELÜS EKMEKLİK'!$A$3:$C$6212</definedName>
    <definedName name="_xlnm._FilterDatabase" localSheetId="0">'MAKARNALIK ELÜS'!$A$3:$C$6116</definedName>
    <definedName name="_xlnm._FilterDatabase" localSheetId="6">'MISIR ELÜS'!$A$3:$C$6123</definedName>
    <definedName name="_xlnm.Print_Area" localSheetId="5">'ARPA '!$A$1:$D$35</definedName>
    <definedName name="_xlnm.Print_Area" localSheetId="8">'BAKLİYAT,PİRİNÇ VE ÇELTİK'!$A$1:$W$21</definedName>
    <definedName name="_xlnm.Print_Titles" localSheetId="2">'ELÜS EKMEKLİK'!$3:$3</definedName>
    <definedName name="_xlnm.Print_Titles" localSheetId="0">'MAKARNALIK ELÜS'!$3:$3</definedName>
    <definedName name="_xlnm.Print_Titles" localSheetId="6">'MISIR ELÜS'!$3:$3</definedName>
  </definedNames>
  <calcPr calcId="145621"/>
</workbook>
</file>

<file path=xl/calcChain.xml><?xml version="1.0" encoding="utf-8"?>
<calcChain xmlns="http://schemas.openxmlformats.org/spreadsheetml/2006/main">
  <c r="H20" i="37" l="1"/>
  <c r="G20" i="37"/>
  <c r="F20" i="37"/>
  <c r="E20" i="37"/>
  <c r="D20" i="37"/>
  <c r="C20" i="37"/>
  <c r="B20" i="37"/>
  <c r="I19" i="37"/>
  <c r="I18" i="37"/>
  <c r="I17" i="37"/>
  <c r="I16" i="37"/>
  <c r="T10" i="37"/>
  <c r="S10" i="37"/>
  <c r="R10" i="37"/>
  <c r="Q10" i="37"/>
  <c r="O10" i="37"/>
  <c r="N10" i="37"/>
  <c r="M10" i="37"/>
  <c r="L10" i="37"/>
  <c r="K10" i="37"/>
  <c r="J10" i="37"/>
  <c r="H10" i="37"/>
  <c r="G10" i="37"/>
  <c r="F10" i="37"/>
  <c r="E10" i="37"/>
  <c r="D10" i="37"/>
  <c r="C10" i="37"/>
  <c r="B10" i="37"/>
  <c r="U9" i="37"/>
  <c r="P9" i="37"/>
  <c r="V9" i="37" s="1"/>
  <c r="U8" i="37"/>
  <c r="P8" i="37"/>
  <c r="U7" i="37"/>
  <c r="P7" i="37"/>
  <c r="I7" i="37"/>
  <c r="V7" i="37" s="1"/>
  <c r="U6" i="37"/>
  <c r="P6" i="37"/>
  <c r="I6" i="37"/>
  <c r="U5" i="37"/>
  <c r="P5" i="37"/>
  <c r="V5" i="37" s="1"/>
  <c r="I5" i="37"/>
  <c r="V6" i="37" l="1"/>
  <c r="I20" i="37"/>
  <c r="I10" i="37"/>
  <c r="V8" i="37"/>
  <c r="U10" i="37"/>
  <c r="V10" i="37"/>
  <c r="P10" i="37"/>
  <c r="D13" i="35" l="1"/>
  <c r="B13" i="35"/>
  <c r="B12" i="35"/>
  <c r="D12" i="35" s="1"/>
  <c r="D11" i="35"/>
  <c r="B10" i="35"/>
  <c r="D10" i="35" s="1"/>
  <c r="C9" i="35"/>
  <c r="B9" i="35"/>
  <c r="C8" i="35"/>
  <c r="B8" i="35"/>
  <c r="B7" i="35"/>
  <c r="D7" i="35" s="1"/>
  <c r="C6" i="35"/>
  <c r="B6" i="35"/>
  <c r="D8" i="35" l="1"/>
  <c r="D9" i="35"/>
  <c r="B14" i="35"/>
  <c r="D6" i="35"/>
  <c r="C14" i="35"/>
  <c r="D14" i="35" l="1"/>
  <c r="E124" i="29"/>
  <c r="E9" i="31" l="1"/>
  <c r="B20" i="34"/>
  <c r="B19" i="34"/>
  <c r="B17" i="34"/>
  <c r="B16" i="34"/>
  <c r="B15" i="34"/>
  <c r="B14" i="34"/>
  <c r="E12" i="30"/>
  <c r="B35" i="34" l="1"/>
  <c r="C38" i="20"/>
  <c r="B38" i="20"/>
  <c r="D37" i="20"/>
  <c r="D38" i="20" s="1"/>
  <c r="B10" i="23" l="1"/>
  <c r="C18" i="23" l="1"/>
  <c r="B18" i="23"/>
  <c r="I6" i="20" l="1"/>
  <c r="I7" i="20"/>
  <c r="I13" i="20"/>
  <c r="I11" i="20"/>
  <c r="I9" i="20"/>
  <c r="I10" i="20"/>
  <c r="I8" i="20"/>
  <c r="I16" i="20"/>
  <c r="I15" i="20"/>
  <c r="I12" i="20"/>
  <c r="I14" i="20"/>
  <c r="I17" i="20"/>
  <c r="I20" i="20"/>
  <c r="I22" i="20"/>
  <c r="I23" i="20"/>
  <c r="I28" i="20"/>
  <c r="I27" i="20"/>
  <c r="I25" i="20"/>
  <c r="I29" i="20"/>
  <c r="I5" i="20"/>
  <c r="I18" i="20"/>
  <c r="I19" i="20"/>
  <c r="I24" i="20"/>
  <c r="I21" i="20"/>
  <c r="F5" i="27"/>
  <c r="D17" i="23" l="1"/>
  <c r="D16" i="23"/>
  <c r="D18" i="23" l="1"/>
  <c r="G30" i="20"/>
  <c r="D30" i="20"/>
  <c r="B30" i="20"/>
  <c r="C30" i="20" l="1"/>
  <c r="I30" i="20" s="1"/>
  <c r="C6" i="23" l="1"/>
  <c r="C7" i="23"/>
  <c r="C8" i="23"/>
  <c r="C9" i="23"/>
  <c r="C5" i="23"/>
  <c r="C10" i="23" l="1"/>
</calcChain>
</file>

<file path=xl/sharedStrings.xml><?xml version="1.0" encoding="utf-8"?>
<sst xmlns="http://schemas.openxmlformats.org/spreadsheetml/2006/main" count="628" uniqueCount="372">
  <si>
    <t>ÜRÜN KODU</t>
  </si>
  <si>
    <t>GENEL TOPLAM</t>
  </si>
  <si>
    <t>TOPLAM</t>
  </si>
  <si>
    <t>1523 (12,5 protein)</t>
  </si>
  <si>
    <t>1525 (13,5 protein)</t>
  </si>
  <si>
    <t>1541 (12,5 protein)</t>
  </si>
  <si>
    <t>1543 (13,5 protein)</t>
  </si>
  <si>
    <t>1222</t>
  </si>
  <si>
    <t>1212</t>
  </si>
  <si>
    <t>1213</t>
  </si>
  <si>
    <t>1223</t>
  </si>
  <si>
    <t>1322</t>
  </si>
  <si>
    <t>1621</t>
  </si>
  <si>
    <t>1546 (12,5 protein)</t>
  </si>
  <si>
    <t>1221</t>
  </si>
  <si>
    <t>1321</t>
  </si>
  <si>
    <t>1323</t>
  </si>
  <si>
    <t>1547 (11,5 protein)</t>
  </si>
  <si>
    <t>1548 (11,5 protein)</t>
  </si>
  <si>
    <t>BAŞMÜDÜRLÜĞÜ / ŞUBE MÜDÜRLÜĞÜ</t>
  </si>
  <si>
    <t>YOZGAT</t>
  </si>
  <si>
    <t xml:space="preserve">HATAY </t>
  </si>
  <si>
    <t>HATAY</t>
  </si>
  <si>
    <t>MERSİN</t>
  </si>
  <si>
    <t>ERZURUM</t>
  </si>
  <si>
    <t xml:space="preserve">POLATLI </t>
  </si>
  <si>
    <t>ANKARA</t>
  </si>
  <si>
    <t>AFYONKARAHİSAR</t>
  </si>
  <si>
    <t>EDİRNE</t>
  </si>
  <si>
    <t>KIRIKKALE</t>
  </si>
  <si>
    <t>ADANA</t>
  </si>
  <si>
    <t>TEKİRDAĞ</t>
  </si>
  <si>
    <t>BALIKESİR</t>
  </si>
  <si>
    <t>KIRŞEHİR</t>
  </si>
  <si>
    <t xml:space="preserve">ÇORUM    </t>
  </si>
  <si>
    <t xml:space="preserve">KAYSERİ   </t>
  </si>
  <si>
    <t xml:space="preserve">AKSARAY  </t>
  </si>
  <si>
    <t>ESKİŞEHİR</t>
  </si>
  <si>
    <t xml:space="preserve">TRABZON  </t>
  </si>
  <si>
    <t xml:space="preserve">KONYA  </t>
  </si>
  <si>
    <t xml:space="preserve">DENİZLİ  </t>
  </si>
  <si>
    <t xml:space="preserve">KAYSERİ  </t>
  </si>
  <si>
    <t>ÇORUM</t>
  </si>
  <si>
    <t>SAMSUN</t>
  </si>
  <si>
    <t>KOCAELİ</t>
  </si>
  <si>
    <t>İZMİR</t>
  </si>
  <si>
    <t>TMO Şube</t>
  </si>
  <si>
    <t>Lisanslı Depo</t>
  </si>
  <si>
    <t>ISIN</t>
  </si>
  <si>
    <t>Hasat Yılı</t>
  </si>
  <si>
    <t>Ürün Kodu</t>
  </si>
  <si>
    <t>ÖZEKİZLER AGRO</t>
  </si>
  <si>
    <t>TRXOZKB22016</t>
  </si>
  <si>
    <t>TRXOZKB12017</t>
  </si>
  <si>
    <t>AKSARAY TB (EŞMEKAYA)</t>
  </si>
  <si>
    <t>AKSARAY TB (ARATOL)</t>
  </si>
  <si>
    <t>1543</t>
  </si>
  <si>
    <t>TRXAKSB12037</t>
  </si>
  <si>
    <t>1523</t>
  </si>
  <si>
    <t>TRXAKSB02061</t>
  </si>
  <si>
    <t>BALIKESİR HUBUBAT</t>
  </si>
  <si>
    <t>TRXXFRB02032</t>
  </si>
  <si>
    <t>HACI EMİN</t>
  </si>
  <si>
    <t>HACIÖMEROĞLU AFM (SİLVAN)</t>
  </si>
  <si>
    <t>TEKİN (BATMAN MERKEZ)</t>
  </si>
  <si>
    <t>TRXXENB22016</t>
  </si>
  <si>
    <t>TRXHETB02018</t>
  </si>
  <si>
    <t>TRXHETB12017</t>
  </si>
  <si>
    <t>TRXTLTB12017</t>
  </si>
  <si>
    <t>TRXHETB42014</t>
  </si>
  <si>
    <t>TMO-TOBB (ÇORUM)</t>
  </si>
  <si>
    <t>TRXXHBB12015</t>
  </si>
  <si>
    <t>MEZOPOTAMYA</t>
  </si>
  <si>
    <t>TRXXEMB72013</t>
  </si>
  <si>
    <t>ÇELİKOĞULLARI</t>
  </si>
  <si>
    <t>CEMAŞ</t>
  </si>
  <si>
    <t>TRXCLDB32015</t>
  </si>
  <si>
    <t>CENSA</t>
  </si>
  <si>
    <t>TRXXESB32014</t>
  </si>
  <si>
    <t>TRXCLDB12017</t>
  </si>
  <si>
    <t>BETA GEN (YENİŞEHİR)</t>
  </si>
  <si>
    <t>TRXXEPB12012</t>
  </si>
  <si>
    <t>TMO-TOBB (KEŞAN)</t>
  </si>
  <si>
    <t>TRXXEDB02027</t>
  </si>
  <si>
    <t>1525</t>
  </si>
  <si>
    <t>TRXETDB32014</t>
  </si>
  <si>
    <t>TRXXEDB02118</t>
  </si>
  <si>
    <t>TK (SİVRİHİSAR)</t>
  </si>
  <si>
    <t>MY SİLO (ESKİŞEHİR)</t>
  </si>
  <si>
    <t>ALTINBİLEK (ÇİFTELER)</t>
  </si>
  <si>
    <t>TRXMYSB12074</t>
  </si>
  <si>
    <t>TRXXEHB02028</t>
  </si>
  <si>
    <t>TRXTKTB12084</t>
  </si>
  <si>
    <t>SAFİRTAŞ</t>
  </si>
  <si>
    <t>TRXSFTB42018</t>
  </si>
  <si>
    <t>TRXSFTB82014</t>
  </si>
  <si>
    <t>TİRYAKİ (GAZİANTEP)</t>
  </si>
  <si>
    <t>TRXTYTB22027</t>
  </si>
  <si>
    <t>TRXSFTB32019</t>
  </si>
  <si>
    <t>ERC</t>
  </si>
  <si>
    <t>TRXXGJB02052</t>
  </si>
  <si>
    <t>SENTİNUS (SARIOĞLAN)</t>
  </si>
  <si>
    <t>RUHBAŞ</t>
  </si>
  <si>
    <t>TRXRUTB02021</t>
  </si>
  <si>
    <t>TRXXGHB02056</t>
  </si>
  <si>
    <t>TMO-TOBB (KESKİN)</t>
  </si>
  <si>
    <t>TRXXFVB02026</t>
  </si>
  <si>
    <t>TMO-TOBB (BABAESKİ)</t>
  </si>
  <si>
    <t>KAİNAT (PINARHİSAR)</t>
  </si>
  <si>
    <t>MY SİLO (KIRKLARELİ)</t>
  </si>
  <si>
    <t>LÜLEBURGAZ</t>
  </si>
  <si>
    <t>TRXXFWB32013</t>
  </si>
  <si>
    <t>TRXXFWB02016</t>
  </si>
  <si>
    <t>TRXMYSB62053</t>
  </si>
  <si>
    <t>DOĞU MARMARA</t>
  </si>
  <si>
    <t>TRXXEUB02013</t>
  </si>
  <si>
    <t>AS LİDAŞ (SARAY)</t>
  </si>
  <si>
    <t>TRXASLB42073</t>
  </si>
  <si>
    <t>AS LİDAŞ (YUNAK)</t>
  </si>
  <si>
    <t>TRXASLBB2073</t>
  </si>
  <si>
    <t>AS LİDAŞ (ÇELTİK)</t>
  </si>
  <si>
    <t>TRXASLB72070</t>
  </si>
  <si>
    <t>TEZCAN TARIM</t>
  </si>
  <si>
    <t>TRXTZCB02030</t>
  </si>
  <si>
    <t>REKOLTE TARIM</t>
  </si>
  <si>
    <t>TRXXGPB12116</t>
  </si>
  <si>
    <t>TOPRAK (KAZIMKARABEKİR)</t>
  </si>
  <si>
    <t>TRXTOPB02051</t>
  </si>
  <si>
    <t>TRXXGPB02117</t>
  </si>
  <si>
    <t>PTB</t>
  </si>
  <si>
    <t>TRXPTBB02025</t>
  </si>
  <si>
    <t>ÖZERSOY</t>
  </si>
  <si>
    <t>TRXXGIB12020</t>
  </si>
  <si>
    <t>TEKA (BALA)</t>
  </si>
  <si>
    <t>TRXXGBB32015</t>
  </si>
  <si>
    <t>MATLI (POLATLI)</t>
  </si>
  <si>
    <t>TRXXGOB02037</t>
  </si>
  <si>
    <t>ANKARA TB</t>
  </si>
  <si>
    <t>TRXXEFB42010</t>
  </si>
  <si>
    <t>KFM</t>
  </si>
  <si>
    <t>TRXXECB02011</t>
  </si>
  <si>
    <t>MY SİLO (YERKÖY)</t>
  </si>
  <si>
    <t>TRXMYSB42048</t>
  </si>
  <si>
    <t>TRXMYSB22040</t>
  </si>
  <si>
    <t>GM</t>
  </si>
  <si>
    <t>TRXXHOB42114</t>
  </si>
  <si>
    <t>TRXMYSB12157</t>
  </si>
  <si>
    <t>TRXXHOB32115</t>
  </si>
  <si>
    <t>1123</t>
  </si>
  <si>
    <t>TRXASLB12050</t>
  </si>
  <si>
    <t xml:space="preserve">Konya </t>
  </si>
  <si>
    <t>SATIŞA AÇILAN MİKTAR (KG)</t>
  </si>
  <si>
    <t>KIRKLARELİ</t>
  </si>
  <si>
    <t>KONYA</t>
  </si>
  <si>
    <t>SATIŞ ŞEKLİ</t>
  </si>
  <si>
    <t>TMO Elektronik Satış Platformu 
     Üzerinden  Satılacaktır</t>
  </si>
  <si>
    <t>TMO Elektronik Satış Platformu Üzerinden  Satılacaktır</t>
  </si>
  <si>
    <t>EK-1/D</t>
  </si>
  <si>
    <t>EK-1/B</t>
  </si>
  <si>
    <t>EK-1/A</t>
  </si>
  <si>
    <t>ES LİDAŞ (UZUNKÖPRÜ)</t>
  </si>
  <si>
    <t>GRAİN (KIRIKHAN)</t>
  </si>
  <si>
    <t>BULGUR FABRİKALARINA SATIŞA AÇILAN ELÜS MAKARNALIK STOKLARI (KG)</t>
  </si>
  <si>
    <t>BULGUR FABRİKALARINA SATIŞA AÇILAN YERLİ MAKARNALIK BUĞDAY STOKLARI (TON)</t>
  </si>
  <si>
    <t>BULGUR FABRİKALARINA SATIŞA AÇILAN İTHAL MAKARNALIK BUĞDAY STOKLARI (TON)</t>
  </si>
  <si>
    <t>UN FABRİKALARINA SATIŞA AÇILAN ELÜS EKMEKLİK BUĞDAY STOKLARI</t>
  </si>
  <si>
    <t>UN FABRİKALARINA SATIŞA AÇILAN İTHAL EKMEKLİK BUĞDAY STOKLARI (TON)</t>
  </si>
  <si>
    <t>SANDIKÇI</t>
  </si>
  <si>
    <t>TRXSTLB32017</t>
  </si>
  <si>
    <t>AFYON BORSA (DİNAR)</t>
  </si>
  <si>
    <t>TRXXFXBJ2012</t>
  </si>
  <si>
    <t>TRXAKSB02046</t>
  </si>
  <si>
    <t>TRXAKSB02053</t>
  </si>
  <si>
    <t>MY SİLO (AKSARAY)</t>
  </si>
  <si>
    <t>TRXMYSB62061</t>
  </si>
  <si>
    <t>HASANOĞULLARI</t>
  </si>
  <si>
    <t>TRXXGCB02024</t>
  </si>
  <si>
    <t>TK (ŞEREFLİKOÇHİSAR)</t>
  </si>
  <si>
    <t>TRXTKTB020A1</t>
  </si>
  <si>
    <t>ALTUNTAŞ (AKSARAY MERKEZ)</t>
  </si>
  <si>
    <t>TRXALTB02042</t>
  </si>
  <si>
    <t>TRXTLTB22016</t>
  </si>
  <si>
    <t>BATMAN LİDAŞ</t>
  </si>
  <si>
    <t>TRXXFZB42015</t>
  </si>
  <si>
    <t>TRXTLTB32015</t>
  </si>
  <si>
    <t>TRXHETB52013</t>
  </si>
  <si>
    <t>TRXXFZB52014</t>
  </si>
  <si>
    <t>TRXXENB02018</t>
  </si>
  <si>
    <t>TRXXFCB12025</t>
  </si>
  <si>
    <t>TRXXFCB02026</t>
  </si>
  <si>
    <t>TRXXESB32030</t>
  </si>
  <si>
    <t>TRXETDB02017</t>
  </si>
  <si>
    <t>TRXXFSB02014</t>
  </si>
  <si>
    <t>TRXXFSB32011</t>
  </si>
  <si>
    <t>TRXETDB42013</t>
  </si>
  <si>
    <t>TRXXEDB02035</t>
  </si>
  <si>
    <t>TK (KAYMAZ)</t>
  </si>
  <si>
    <t>TRXTKTB12076</t>
  </si>
  <si>
    <t>ALTINBİLEK (MERKEZ)</t>
  </si>
  <si>
    <t>TRXXEGB02038</t>
  </si>
  <si>
    <t>ALTINBİLEK (ALPU)</t>
  </si>
  <si>
    <t>TRXXGVB02016</t>
  </si>
  <si>
    <t>TRXXEHB12027</t>
  </si>
  <si>
    <t>TRXMYSB02075</t>
  </si>
  <si>
    <t>TRXXGVB02024</t>
  </si>
  <si>
    <t>TRXGRAB42018</t>
  </si>
  <si>
    <t>TRXXGHB02049</t>
  </si>
  <si>
    <t>TRXLTDB02012</t>
  </si>
  <si>
    <t>TRXLTDB12011</t>
  </si>
  <si>
    <t>TRXMYSB22057</t>
  </si>
  <si>
    <t>TRXKTUB52047</t>
  </si>
  <si>
    <t>TRXLTDB22010</t>
  </si>
  <si>
    <t>TRXMYSB42055</t>
  </si>
  <si>
    <t>TRXXFWB42012</t>
  </si>
  <si>
    <t>TRXXFWB12023</t>
  </si>
  <si>
    <t>AS LİDAŞ (KARAPINAR)</t>
  </si>
  <si>
    <t>TRXASLB12076</t>
  </si>
  <si>
    <t>ŞİMŞEKLİ</t>
  </si>
  <si>
    <t>TRXSTUB02029</t>
  </si>
  <si>
    <t>TOPRAK (KADINHANI)</t>
  </si>
  <si>
    <t>TRXTOPB02077</t>
  </si>
  <si>
    <t>NİYAZ ORHA</t>
  </si>
  <si>
    <t>TRXXGEB02020</t>
  </si>
  <si>
    <t>TRXASLB32074</t>
  </si>
  <si>
    <t>AS LİDAŞ (KARATAY)</t>
  </si>
  <si>
    <t>TRXASLB12084</t>
  </si>
  <si>
    <t>HEKİMOĞLU</t>
  </si>
  <si>
    <t>TRXHKMB02028</t>
  </si>
  <si>
    <t>HİKMET ŞEFLEK</t>
  </si>
  <si>
    <t>TRXXFUB02028</t>
  </si>
  <si>
    <t>YALNIZLAR</t>
  </si>
  <si>
    <t>TRXYALB02117</t>
  </si>
  <si>
    <t>TARSUS TB</t>
  </si>
  <si>
    <t>TRXXFMB12016</t>
  </si>
  <si>
    <t>TRXXFMB22015</t>
  </si>
  <si>
    <t xml:space="preserve">Adana  </t>
  </si>
  <si>
    <t xml:space="preserve">Afyonkarahisar  </t>
  </si>
  <si>
    <t xml:space="preserve">Balıkesir  </t>
  </si>
  <si>
    <t xml:space="preserve">Çorum  </t>
  </si>
  <si>
    <t xml:space="preserve">Diyarbakır  </t>
  </si>
  <si>
    <t xml:space="preserve">Edirne  </t>
  </si>
  <si>
    <t xml:space="preserve">Eskişehir  </t>
  </si>
  <si>
    <t xml:space="preserve">Kayseri  </t>
  </si>
  <si>
    <t xml:space="preserve">Kırıkkale  </t>
  </si>
  <si>
    <t xml:space="preserve">Kırklareli  </t>
  </si>
  <si>
    <t xml:space="preserve">Kocaeli  </t>
  </si>
  <si>
    <t xml:space="preserve">Konya  </t>
  </si>
  <si>
    <t xml:space="preserve">Mersin  </t>
  </si>
  <si>
    <t xml:space="preserve">Tekirdağ  </t>
  </si>
  <si>
    <t xml:space="preserve">Yozgat  </t>
  </si>
  <si>
    <t xml:space="preserve">Aksaray  </t>
  </si>
  <si>
    <t xml:space="preserve">Batman  </t>
  </si>
  <si>
    <t xml:space="preserve">Polatlı  </t>
  </si>
  <si>
    <t xml:space="preserve">SİVAS  </t>
  </si>
  <si>
    <t xml:space="preserve">EDİRNE  </t>
  </si>
  <si>
    <t xml:space="preserve">AKŞEHİR  </t>
  </si>
  <si>
    <t xml:space="preserve">KIRKLARELİ </t>
  </si>
  <si>
    <t>Hatay</t>
  </si>
  <si>
    <t>Net Depo Miktarı (Kg)</t>
  </si>
  <si>
    <t>TRXXHBA02018</t>
  </si>
  <si>
    <t>2141</t>
  </si>
  <si>
    <t>DİYARBAKIR</t>
  </si>
  <si>
    <t>TRXCLDA12019</t>
  </si>
  <si>
    <t>2112</t>
  </si>
  <si>
    <t>TRXXFWA12116</t>
  </si>
  <si>
    <t>2142</t>
  </si>
  <si>
    <t>KANATLI SEKTÖRÜNE SATIŞA AÇILAN ELÜS MISIR STOKLARI</t>
  </si>
  <si>
    <t>TRXXFCI02013</t>
  </si>
  <si>
    <t>2411</t>
  </si>
  <si>
    <t>BETA GEN (BİSMİL)</t>
  </si>
  <si>
    <t>TRXXEPI02026</t>
  </si>
  <si>
    <t>DURAK</t>
  </si>
  <si>
    <t>TRXXGUI02013</t>
  </si>
  <si>
    <t>BATMAN</t>
  </si>
  <si>
    <t>SALUVAN</t>
  </si>
  <si>
    <t>TRXXGAI02015</t>
  </si>
  <si>
    <t>SÖNMEZLER AGRO</t>
  </si>
  <si>
    <t>TRXSNMI02016</t>
  </si>
  <si>
    <t>UN FABRİKALARINA SATIŞA AÇILAN YERLİ EKMEKLİK BUĞDAY STOKLARI (TON)</t>
  </si>
  <si>
    <t>ADIYAMAN</t>
  </si>
  <si>
    <t>AVS AGRO</t>
  </si>
  <si>
    <t>KAİNAT (ACIKUYU)</t>
  </si>
  <si>
    <t>TRXASLA02012</t>
  </si>
  <si>
    <t>TRXAVSA12010</t>
  </si>
  <si>
    <t>TRXASLA12029</t>
  </si>
  <si>
    <t>TRXASLA12052</t>
  </si>
  <si>
    <t>TRXKTUA12118</t>
  </si>
  <si>
    <t>2111</t>
  </si>
  <si>
    <t>SATIŞA AÇILAN MISIR STOKLARI (TON)</t>
  </si>
  <si>
    <t>KANATLI SEKTÖRÜ SATIŞA AÇILAN STOKLAR</t>
  </si>
  <si>
    <t>BÜYÜKBAŞ BESİCİLERİNE (24 AYDAN BÜYÜK DİŞİ) SATIŞA AÇILAN STOKLAR</t>
  </si>
  <si>
    <t>2443-2445</t>
  </si>
  <si>
    <t>KARASU</t>
  </si>
  <si>
    <t>BESİCİ VE YETİŞTİRİCİLERE SATIŞA AÇILAN ARPA STOKLARI (TON)</t>
  </si>
  <si>
    <t>2111-2112-2141-2142-2143</t>
  </si>
  <si>
    <t xml:space="preserve">MUŞ  </t>
  </si>
  <si>
    <t xml:space="preserve">ŞANLIURFA </t>
  </si>
  <si>
    <t xml:space="preserve">GAZİANTEP  </t>
  </si>
  <si>
    <t>SİVAS</t>
  </si>
  <si>
    <t>TRXXEDB22124</t>
  </si>
  <si>
    <t>TRXXEDB42114</t>
  </si>
  <si>
    <t>TRXTKTB22174</t>
  </si>
  <si>
    <t>AL LİDAŞ</t>
  </si>
  <si>
    <t>TRXALLB02130</t>
  </si>
  <si>
    <t>TRXRUTB02120</t>
  </si>
  <si>
    <t>TRXXFVB22123</t>
  </si>
  <si>
    <t>TEKA (KARAKEÇİLİ)</t>
  </si>
  <si>
    <t>TRXXGBB22156</t>
  </si>
  <si>
    <t>TRXLTDB12110</t>
  </si>
  <si>
    <t>TRXLTDB22119</t>
  </si>
  <si>
    <t>TRXXFWB52110</t>
  </si>
  <si>
    <t>KONYA TARIM</t>
  </si>
  <si>
    <t>ALTILAR</t>
  </si>
  <si>
    <t>TRXKLDB02128</t>
  </si>
  <si>
    <t>TRXKTUB12181</t>
  </si>
  <si>
    <t>TRXATTB02136</t>
  </si>
  <si>
    <t>TMO-TOBB (HAYRABOLU)</t>
  </si>
  <si>
    <t>TRXXHNB02136</t>
  </si>
  <si>
    <t>TRXXHNB22126</t>
  </si>
  <si>
    <t>TRXXHNB12119</t>
  </si>
  <si>
    <t>Gaziantep</t>
  </si>
  <si>
    <t>EK-1/C</t>
  </si>
  <si>
    <t>EK-1/E</t>
  </si>
  <si>
    <t>EK-1/F</t>
  </si>
  <si>
    <t>EK-1/G</t>
  </si>
  <si>
    <t>EK-1/H</t>
  </si>
  <si>
    <t>TRXKTUB42048</t>
  </si>
  <si>
    <t>TRXLTDB02111</t>
  </si>
  <si>
    <t>TRXXECB32018</t>
  </si>
  <si>
    <t>TMO Elektronik Satış Platformu 
 Üzerinden  Satılacaktır</t>
  </si>
  <si>
    <t xml:space="preserve">ÜRÜN KODU
</t>
  </si>
  <si>
    <t>BESİCİ VE YETİŞTİRİCİLERE SATIŞA AÇILAN ELÜS ARPA STOKLARI</t>
  </si>
  <si>
    <t>Satışa Açılan Miktar (KG)</t>
  </si>
  <si>
    <t>Satış Şekli</t>
  </si>
  <si>
    <t>SATIŞA AÇILAN ÇELTİK STOK MİKTARI (TON)</t>
  </si>
  <si>
    <t>İŞ YERİ</t>
  </si>
  <si>
    <t>2019 YILI MAHSULÜ</t>
  </si>
  <si>
    <t>2020 YILI MAHSULÜ</t>
  </si>
  <si>
    <t>2021 YILI MAHSULÜ</t>
  </si>
  <si>
    <t>OSMANCIK (3550)</t>
  </si>
  <si>
    <t xml:space="preserve"> RONALDO (3555)</t>
  </si>
  <si>
    <t xml:space="preserve"> LUNA (3556)</t>
  </si>
  <si>
    <t>CAMEO    3560</t>
  </si>
  <si>
    <t xml:space="preserve"> CAMMEO (3561)</t>
  </si>
  <si>
    <t xml:space="preserve"> ÖZGÜR CL (3561)</t>
  </si>
  <si>
    <t>KÖPRÜ  CL (3560)</t>
  </si>
  <si>
    <t>COLOMBO CL   (3555)</t>
  </si>
  <si>
    <t xml:space="preserve"> OSMANCIK (3551)</t>
  </si>
  <si>
    <t>RONALDO 3555</t>
  </si>
  <si>
    <t>DİĞER UZUN TANE (LUNA) (3556)</t>
  </si>
  <si>
    <t>CAMEO   3560</t>
  </si>
  <si>
    <t>EDİRNE (MERKEZ)</t>
  </si>
  <si>
    <t>EDİRNE (UZUNKÖPRÜ)</t>
  </si>
  <si>
    <t>EDİRNE (İPSALA)</t>
  </si>
  <si>
    <t>SATIŞA AÇILAN PİRİNÇ STOK MİKTARI (TON)</t>
  </si>
  <si>
    <t>BALDO (3673)</t>
  </si>
  <si>
    <t>RONALDO (3686)</t>
  </si>
  <si>
    <t>RONALDO (3658)</t>
  </si>
  <si>
    <t>RONALDO (3685)</t>
  </si>
  <si>
    <t xml:space="preserve"> CAMMEO (3682)</t>
  </si>
  <si>
    <t>RUS OSMANCIK (3690)</t>
  </si>
  <si>
    <t xml:space="preserve">MERSİN </t>
  </si>
  <si>
    <t xml:space="preserve"> SATIŞA AÇILAN İTHAL KABUKLU KIRMIZI MERCİMEK STOKU (TON)</t>
  </si>
  <si>
    <t>KODU</t>
  </si>
  <si>
    <t>MAHSUL YILI</t>
  </si>
  <si>
    <t>MİKTAR</t>
  </si>
  <si>
    <t>TMO Elektronik Satış Platformu Üzeriinden  Satılacaktır</t>
  </si>
  <si>
    <t xml:space="preserve"> SATIŞA AÇILAN İTHAL PAKETLİ KIRMIZI MERCİMEK STOKU (TON)</t>
  </si>
  <si>
    <t>EK-1/I</t>
  </si>
  <si>
    <t>3220-3221</t>
  </si>
  <si>
    <t>TMO Elektronik Satış Platformu Üzrinden Satılacaktır</t>
  </si>
  <si>
    <t>Başmüdürlük/Şube Müdürlükleri Tarafından Talep Toplanarak Satılacaktır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</si>
</sst>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T_L_-;\-* #,##0.00\ _T_L_-;_-* &quot;-&quot;??\ _T_L_-;_-@_-"/>
    <numFmt numFmtId="164" formatCode="_-* #,##0.00\ _₺_-;\-* #,##0.00\ _₺_-;_-* &quot;-&quot;??\ _₺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2"/>
      <color indexed="6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8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4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17" fillId="0" borderId="0" xfId="0" applyFont="1"/>
    <xf numFmtId="3" fontId="0" fillId="0" borderId="0" xfId="0" applyNumberFormat="1"/>
    <xf numFmtId="0" fontId="0" fillId="0" borderId="0" xfId="0" applyBorder="1"/>
    <xf numFmtId="0" fontId="21" fillId="0" borderId="0" xfId="0" applyFont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22" fillId="0" borderId="2" xfId="0" applyFont="1" applyFill="1" applyBorder="1" applyAlignment="1">
      <alignment horizontal="left" vertical="center" wrapText="1"/>
    </xf>
    <xf numFmtId="3" fontId="22" fillId="0" borderId="2" xfId="0" applyNumberFormat="1" applyFont="1" applyFill="1" applyBorder="1" applyAlignment="1">
      <alignment horizontal="right" vertical="center"/>
    </xf>
    <xf numFmtId="0" fontId="24" fillId="0" borderId="1" xfId="0" applyFont="1" applyBorder="1"/>
    <xf numFmtId="3" fontId="16" fillId="0" borderId="1" xfId="0" applyNumberFormat="1" applyFont="1" applyFill="1" applyBorder="1" applyAlignment="1">
      <alignment horizontal="center" wrapText="1"/>
    </xf>
    <xf numFmtId="0" fontId="28" fillId="0" borderId="0" xfId="0" applyFont="1"/>
    <xf numFmtId="0" fontId="22" fillId="0" borderId="0" xfId="0" applyFont="1"/>
    <xf numFmtId="0" fontId="28" fillId="0" borderId="0" xfId="0" applyFont="1" applyFill="1"/>
    <xf numFmtId="3" fontId="22" fillId="0" borderId="1" xfId="0" applyNumberFormat="1" applyFont="1" applyFill="1" applyBorder="1" applyAlignment="1"/>
    <xf numFmtId="3" fontId="22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/>
    <xf numFmtId="3" fontId="16" fillId="0" borderId="1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right" vertical="top" wrapText="1"/>
    </xf>
    <xf numFmtId="3" fontId="30" fillId="0" borderId="0" xfId="0" applyNumberFormat="1" applyFont="1" applyFill="1" applyBorder="1" applyAlignment="1">
      <alignment horizontal="right" vertical="top" wrapText="1"/>
    </xf>
    <xf numFmtId="3" fontId="30" fillId="0" borderId="0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top" wrapText="1"/>
    </xf>
    <xf numFmtId="3" fontId="22" fillId="2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/>
    <xf numFmtId="3" fontId="20" fillId="0" borderId="1" xfId="0" applyNumberFormat="1" applyFont="1" applyFill="1" applyBorder="1"/>
    <xf numFmtId="3" fontId="19" fillId="0" borderId="0" xfId="0" applyNumberFormat="1" applyFont="1" applyFill="1" applyBorder="1"/>
    <xf numFmtId="0" fontId="25" fillId="0" borderId="2" xfId="0" applyFont="1" applyBorder="1" applyAlignment="1">
      <alignment vertical="center" textRotation="90" wrapText="1"/>
    </xf>
    <xf numFmtId="3" fontId="16" fillId="0" borderId="4" xfId="0" applyNumberFormat="1" applyFont="1" applyFill="1" applyBorder="1" applyAlignment="1">
      <alignment horizontal="center" wrapText="1"/>
    </xf>
    <xf numFmtId="3" fontId="16" fillId="0" borderId="2" xfId="0" applyNumberFormat="1" applyFont="1" applyFill="1" applyBorder="1" applyAlignment="1">
      <alignment horizontal="center" wrapText="1"/>
    </xf>
    <xf numFmtId="0" fontId="22" fillId="0" borderId="1" xfId="0" applyFont="1" applyBorder="1"/>
    <xf numFmtId="0" fontId="19" fillId="2" borderId="1" xfId="0" applyFont="1" applyFill="1" applyBorder="1" applyAlignment="1">
      <alignment horizontal="center" vertical="center" wrapText="1"/>
    </xf>
    <xf numFmtId="3" fontId="17" fillId="0" borderId="0" xfId="0" applyNumberFormat="1" applyFont="1"/>
    <xf numFmtId="3" fontId="22" fillId="2" borderId="1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3" fontId="29" fillId="0" borderId="3" xfId="0" applyNumberFormat="1" applyFont="1" applyFill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vertical="center" wrapText="1"/>
    </xf>
    <xf numFmtId="3" fontId="22" fillId="2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15" fillId="0" borderId="1" xfId="0" applyNumberFormat="1" applyFont="1" applyFill="1" applyBorder="1" applyAlignment="1"/>
    <xf numFmtId="3" fontId="15" fillId="0" borderId="1" xfId="0" applyNumberFormat="1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3" fontId="22" fillId="0" borderId="1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3" fontId="22" fillId="2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wrapText="1"/>
    </xf>
    <xf numFmtId="1" fontId="29" fillId="0" borderId="3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wrapText="1"/>
    </xf>
    <xf numFmtId="0" fontId="16" fillId="2" borderId="3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center" wrapText="1"/>
    </xf>
    <xf numFmtId="0" fontId="16" fillId="0" borderId="0" xfId="2" applyFont="1" applyFill="1"/>
    <xf numFmtId="0" fontId="31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34" fillId="0" borderId="0" xfId="2" applyFont="1" applyFill="1"/>
    <xf numFmtId="0" fontId="35" fillId="0" borderId="6" xfId="2" applyFont="1" applyFill="1" applyBorder="1" applyAlignment="1">
      <alignment horizontal="center" vertical="center"/>
    </xf>
    <xf numFmtId="0" fontId="36" fillId="0" borderId="0" xfId="2" applyFont="1" applyFill="1"/>
    <xf numFmtId="49" fontId="37" fillId="0" borderId="1" xfId="2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 wrapText="1"/>
    </xf>
    <xf numFmtId="0" fontId="26" fillId="0" borderId="3" xfId="2" applyFont="1" applyFill="1" applyBorder="1" applyAlignment="1">
      <alignment horizontal="center" vertical="center" wrapText="1"/>
    </xf>
    <xf numFmtId="0" fontId="26" fillId="0" borderId="0" xfId="2" applyFont="1" applyFill="1" applyAlignment="1">
      <alignment horizontal="center" vertical="center"/>
    </xf>
    <xf numFmtId="0" fontId="38" fillId="0" borderId="1" xfId="2" applyFont="1" applyFill="1" applyBorder="1" applyAlignment="1">
      <alignment horizontal="left" vertical="center" wrapText="1"/>
    </xf>
    <xf numFmtId="3" fontId="34" fillId="0" borderId="1" xfId="2" applyNumberFormat="1" applyFont="1" applyFill="1" applyBorder="1"/>
    <xf numFmtId="0" fontId="34" fillId="0" borderId="1" xfId="2" applyFont="1" applyFill="1" applyBorder="1"/>
    <xf numFmtId="0" fontId="26" fillId="0" borderId="1" xfId="2" applyFont="1" applyFill="1" applyBorder="1"/>
    <xf numFmtId="3" fontId="26" fillId="0" borderId="1" xfId="2" applyNumberFormat="1" applyFont="1" applyFill="1" applyBorder="1"/>
    <xf numFmtId="0" fontId="26" fillId="0" borderId="0" xfId="2" applyFont="1" applyFill="1"/>
    <xf numFmtId="49" fontId="26" fillId="0" borderId="6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3" fontId="34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3" fontId="26" fillId="0" borderId="1" xfId="0" applyNumberFormat="1" applyFont="1" applyFill="1" applyBorder="1" applyAlignment="1">
      <alignment vertical="center"/>
    </xf>
    <xf numFmtId="0" fontId="26" fillId="0" borderId="1" xfId="2" applyFont="1" applyFill="1" applyBorder="1" applyAlignment="1">
      <alignment horizontal="center"/>
    </xf>
    <xf numFmtId="0" fontId="26" fillId="0" borderId="0" xfId="2" applyFont="1" applyFill="1" applyAlignment="1">
      <alignment horizontal="center"/>
    </xf>
    <xf numFmtId="0" fontId="34" fillId="0" borderId="1" xfId="2" applyFont="1" applyFill="1" applyBorder="1" applyAlignment="1">
      <alignment vertical="center"/>
    </xf>
    <xf numFmtId="0" fontId="34" fillId="0" borderId="1" xfId="2" applyFont="1" applyFill="1" applyBorder="1" applyAlignment="1">
      <alignment horizontal="center" vertical="center"/>
    </xf>
    <xf numFmtId="3" fontId="34" fillId="0" borderId="1" xfId="2" applyNumberFormat="1" applyFont="1" applyFill="1" applyBorder="1" applyAlignment="1">
      <alignment horizontal="center" vertical="center"/>
    </xf>
    <xf numFmtId="0" fontId="34" fillId="2" borderId="1" xfId="2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left" vertical="center" wrapText="1"/>
    </xf>
    <xf numFmtId="3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25" fillId="0" borderId="4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wrapText="1"/>
    </xf>
    <xf numFmtId="43" fontId="19" fillId="0" borderId="2" xfId="38" applyFont="1" applyFill="1" applyBorder="1" applyAlignment="1">
      <alignment horizontal="center" vertical="center" wrapText="1"/>
    </xf>
    <xf numFmtId="43" fontId="19" fillId="0" borderId="1" xfId="38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center" wrapText="1"/>
    </xf>
    <xf numFmtId="3" fontId="16" fillId="0" borderId="7" xfId="0" applyNumberFormat="1" applyFont="1" applyFill="1" applyBorder="1" applyAlignment="1">
      <alignment horizontal="center" wrapText="1"/>
    </xf>
    <xf numFmtId="3" fontId="16" fillId="0" borderId="6" xfId="0" applyNumberFormat="1" applyFont="1" applyFill="1" applyBorder="1" applyAlignment="1">
      <alignment horizontal="center" wrapText="1"/>
    </xf>
    <xf numFmtId="3" fontId="16" fillId="2" borderId="3" xfId="0" applyNumberFormat="1" applyFont="1" applyFill="1" applyBorder="1" applyAlignment="1">
      <alignment horizontal="center" wrapText="1"/>
    </xf>
    <xf numFmtId="3" fontId="16" fillId="2" borderId="6" xfId="0" applyNumberFormat="1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3" fontId="20" fillId="0" borderId="4" xfId="0" applyNumberFormat="1" applyFont="1" applyFill="1" applyBorder="1" applyAlignment="1">
      <alignment horizontal="center" vertical="center" textRotation="90" wrapText="1"/>
    </xf>
    <xf numFmtId="3" fontId="20" fillId="0" borderId="5" xfId="0" applyNumberFormat="1" applyFont="1" applyFill="1" applyBorder="1" applyAlignment="1">
      <alignment horizontal="center" vertical="center" textRotation="90" wrapText="1"/>
    </xf>
    <xf numFmtId="3" fontId="20" fillId="0" borderId="2" xfId="0" applyNumberFormat="1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 wrapText="1"/>
    </xf>
    <xf numFmtId="1" fontId="29" fillId="0" borderId="6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wrapText="1"/>
    </xf>
    <xf numFmtId="1" fontId="29" fillId="0" borderId="6" xfId="0" applyNumberFormat="1" applyFont="1" applyFill="1" applyBorder="1" applyAlignment="1">
      <alignment horizontal="center" wrapText="1"/>
    </xf>
    <xf numFmtId="3" fontId="29" fillId="0" borderId="4" xfId="0" applyNumberFormat="1" applyFont="1" applyFill="1" applyBorder="1" applyAlignment="1">
      <alignment horizontal="center" vertical="center" wrapText="1"/>
    </xf>
    <xf numFmtId="3" fontId="29" fillId="0" borderId="5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26" fillId="0" borderId="4" xfId="2" applyFont="1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49" fontId="35" fillId="0" borderId="1" xfId="2" applyNumberFormat="1" applyFont="1" applyFill="1" applyBorder="1" applyAlignment="1">
      <alignment horizontal="center" vertical="top" wrapText="1"/>
    </xf>
    <xf numFmtId="0" fontId="35" fillId="0" borderId="3" xfId="2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vertical="center" textRotation="90" wrapText="1"/>
    </xf>
    <xf numFmtId="0" fontId="26" fillId="0" borderId="5" xfId="2" applyFont="1" applyFill="1" applyBorder="1" applyAlignment="1">
      <alignment vertical="center" textRotation="90" wrapText="1"/>
    </xf>
    <xf numFmtId="0" fontId="26" fillId="0" borderId="2" xfId="2" applyFont="1" applyFill="1" applyBorder="1" applyAlignment="1">
      <alignment vertical="center" textRotation="90"/>
    </xf>
    <xf numFmtId="0" fontId="15" fillId="0" borderId="10" xfId="2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textRotation="90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/>
    </xf>
  </cellXfs>
  <cellStyles count="158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1" xfId="33"/>
    <cellStyle name="Virgül 2 11 2" xfId="124"/>
    <cellStyle name="Virgül 2 12" xfId="125"/>
    <cellStyle name="Virgül 2 2" xfId="4"/>
    <cellStyle name="Virgül 2 2 2" xfId="9"/>
    <cellStyle name="Virgül 2 2 2 2" xfId="40"/>
    <cellStyle name="Virgül 2 2 2 3" xfId="126"/>
    <cellStyle name="Virgül 2 2 3" xfId="14"/>
    <cellStyle name="Virgül 2 2 3 2" xfId="41"/>
    <cellStyle name="Virgül 2 2 3 3" xfId="127"/>
    <cellStyle name="Virgül 2 2 4" xfId="19"/>
    <cellStyle name="Virgül 2 2 4 2" xfId="128"/>
    <cellStyle name="Virgül 2 2 5" xfId="24"/>
    <cellStyle name="Virgül 2 2 5 2" xfId="129"/>
    <cellStyle name="Virgül 2 2 6" xfId="29"/>
    <cellStyle name="Virgül 2 2 6 2" xfId="130"/>
    <cellStyle name="Virgül 2 2 7" xfId="34"/>
    <cellStyle name="Virgül 2 2 7 2" xfId="131"/>
    <cellStyle name="Virgül 2 2 8" xfId="132"/>
    <cellStyle name="Virgül 2 3" xfId="5"/>
    <cellStyle name="Virgül 2 3 2" xfId="10"/>
    <cellStyle name="Virgül 2 3 2 2" xfId="133"/>
    <cellStyle name="Virgül 2 3 3" xfId="15"/>
    <cellStyle name="Virgül 2 3 3 2" xfId="134"/>
    <cellStyle name="Virgül 2 3 4" xfId="20"/>
    <cellStyle name="Virgül 2 3 4 2" xfId="135"/>
    <cellStyle name="Virgül 2 3 5" xfId="25"/>
    <cellStyle name="Virgül 2 3 5 2" xfId="136"/>
    <cellStyle name="Virgül 2 3 6" xfId="30"/>
    <cellStyle name="Virgül 2 3 6 2" xfId="137"/>
    <cellStyle name="Virgül 2 3 7" xfId="35"/>
    <cellStyle name="Virgül 2 3 7 2" xfId="138"/>
    <cellStyle name="Virgül 2 3 8" xfId="139"/>
    <cellStyle name="Virgül 2 4" xfId="6"/>
    <cellStyle name="Virgül 2 4 2" xfId="11"/>
    <cellStyle name="Virgül 2 4 2 2" xfId="42"/>
    <cellStyle name="Virgül 2 4 2 3" xfId="140"/>
    <cellStyle name="Virgül 2 4 3" xfId="16"/>
    <cellStyle name="Virgül 2 4 3 2" xfId="43"/>
    <cellStyle name="Virgül 2 4 3 3" xfId="141"/>
    <cellStyle name="Virgül 2 4 4" xfId="21"/>
    <cellStyle name="Virgül 2 4 4 2" xfId="142"/>
    <cellStyle name="Virgül 2 4 5" xfId="26"/>
    <cellStyle name="Virgül 2 4 5 2" xfId="143"/>
    <cellStyle name="Virgül 2 4 6" xfId="31"/>
    <cellStyle name="Virgül 2 4 6 2" xfId="144"/>
    <cellStyle name="Virgül 2 4 7" xfId="36"/>
    <cellStyle name="Virgül 2 4 7 2" xfId="145"/>
    <cellStyle name="Virgül 2 4 8" xfId="146"/>
    <cellStyle name="Virgül 2 5" xfId="7"/>
    <cellStyle name="Virgül 2 5 2" xfId="12"/>
    <cellStyle name="Virgül 2 5 2 2" xfId="44"/>
    <cellStyle name="Virgül 2 5 2 3" xfId="147"/>
    <cellStyle name="Virgül 2 5 3" xfId="17"/>
    <cellStyle name="Virgül 2 5 3 2" xfId="45"/>
    <cellStyle name="Virgül 2 5 3 3" xfId="148"/>
    <cellStyle name="Virgül 2 5 4" xfId="22"/>
    <cellStyle name="Virgül 2 5 4 2" xfId="149"/>
    <cellStyle name="Virgül 2 5 5" xfId="27"/>
    <cellStyle name="Virgül 2 5 5 2" xfId="150"/>
    <cellStyle name="Virgül 2 5 6" xfId="32"/>
    <cellStyle name="Virgül 2 5 6 2" xfId="151"/>
    <cellStyle name="Virgül 2 5 7" xfId="37"/>
    <cellStyle name="Virgül 2 5 7 2" xfId="152"/>
    <cellStyle name="Virgül 2 5 8" xfId="153"/>
    <cellStyle name="Virgül 2 6" xfId="8"/>
    <cellStyle name="Virgül 2 6 2" xfId="46"/>
    <cellStyle name="Virgül 2 6 3" xfId="154"/>
    <cellStyle name="Virgül 2 7" xfId="13"/>
    <cellStyle name="Virgül 2 7 2" xfId="47"/>
    <cellStyle name="Virgül 2 7 3" xfId="155"/>
    <cellStyle name="Virgül 2 8" xfId="18"/>
    <cellStyle name="Virgül 2 8 2" xfId="156"/>
    <cellStyle name="Virgül 2 9" xfId="23"/>
    <cellStyle name="Virgül 2 9 2" xfId="157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"/>
  <sheetViews>
    <sheetView tabSelected="1" zoomScale="85" zoomScaleNormal="85" workbookViewId="0">
      <selection activeCell="F39" sqref="F39"/>
    </sheetView>
  </sheetViews>
  <sheetFormatPr defaultColWidth="9.140625" defaultRowHeight="15" x14ac:dyDescent="0.25"/>
  <cols>
    <col min="1" max="1" width="29.28515625" style="4" bestFit="1" customWidth="1"/>
    <col min="2" max="2" width="32.85546875" style="4" bestFit="1" customWidth="1"/>
    <col min="3" max="3" width="23.140625" style="4" customWidth="1"/>
    <col min="4" max="4" width="9.140625" style="4"/>
    <col min="5" max="5" width="10.42578125" style="4" bestFit="1" customWidth="1"/>
    <col min="6" max="6" width="22.85546875" style="4" customWidth="1"/>
    <col min="7" max="7" width="25.7109375" style="4" customWidth="1"/>
    <col min="8" max="16384" width="9.140625" style="4"/>
  </cols>
  <sheetData>
    <row r="1" spans="1:7" ht="18.75" x14ac:dyDescent="0.25">
      <c r="G1" s="82" t="s">
        <v>159</v>
      </c>
    </row>
    <row r="2" spans="1:7" ht="24" customHeight="1" x14ac:dyDescent="0.25">
      <c r="A2" s="113" t="s">
        <v>162</v>
      </c>
      <c r="B2" s="113"/>
      <c r="C2" s="113"/>
      <c r="D2" s="113"/>
      <c r="E2" s="113"/>
      <c r="F2" s="113"/>
      <c r="G2" s="113"/>
    </row>
    <row r="3" spans="1:7" ht="40.5" x14ac:dyDescent="0.25">
      <c r="A3" s="45" t="s">
        <v>46</v>
      </c>
      <c r="B3" s="45" t="s">
        <v>47</v>
      </c>
      <c r="C3" s="45" t="s">
        <v>48</v>
      </c>
      <c r="D3" s="45" t="s">
        <v>49</v>
      </c>
      <c r="E3" s="45" t="s">
        <v>50</v>
      </c>
      <c r="F3" s="45" t="s">
        <v>332</v>
      </c>
      <c r="G3" s="45" t="s">
        <v>333</v>
      </c>
    </row>
    <row r="4" spans="1:7" ht="71.25" customHeight="1" x14ac:dyDescent="0.25">
      <c r="A4" s="66" t="s">
        <v>150</v>
      </c>
      <c r="B4" s="46" t="s">
        <v>118</v>
      </c>
      <c r="C4" s="46" t="s">
        <v>149</v>
      </c>
      <c r="D4" s="46">
        <v>2020</v>
      </c>
      <c r="E4" s="46" t="s">
        <v>148</v>
      </c>
      <c r="F4" s="47">
        <v>4540</v>
      </c>
      <c r="G4" s="71" t="s">
        <v>329</v>
      </c>
    </row>
    <row r="5" spans="1:7" ht="34.5" customHeight="1" x14ac:dyDescent="0.25">
      <c r="A5" s="112" t="s">
        <v>2</v>
      </c>
      <c r="B5" s="112"/>
      <c r="C5" s="112"/>
      <c r="D5" s="112"/>
      <c r="E5" s="112"/>
      <c r="F5" s="48">
        <f>SUM(F4:F4)</f>
        <v>4540</v>
      </c>
      <c r="G5" s="43"/>
    </row>
  </sheetData>
  <mergeCells count="2">
    <mergeCell ref="A5:E5"/>
    <mergeCell ref="A2:G2"/>
  </mergeCells>
  <pageMargins left="0.9055118110236221" right="0.70866141732283472" top="1.3385826771653544" bottom="0.74803149606299213" header="0.31496062992125984" footer="0.31496062992125984"/>
  <pageSetup paperSize="9" scale="89" fitToHeight="0" orientation="landscape" r:id="rId1"/>
  <ignoredErrors>
    <ignoredError sqref="E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8"/>
  <sheetViews>
    <sheetView zoomScale="90" zoomScaleNormal="90" workbookViewId="0">
      <selection activeCell="B23" sqref="B23"/>
    </sheetView>
  </sheetViews>
  <sheetFormatPr defaultRowHeight="15" x14ac:dyDescent="0.25"/>
  <cols>
    <col min="1" max="3" width="35.140625" customWidth="1"/>
    <col min="4" max="4" width="24.7109375" customWidth="1"/>
    <col min="5" max="5" width="19.7109375" customWidth="1"/>
    <col min="7" max="7" width="15.85546875" customWidth="1"/>
  </cols>
  <sheetData>
    <row r="1" spans="1:7" ht="18.75" x14ac:dyDescent="0.3">
      <c r="E1" s="81" t="s">
        <v>158</v>
      </c>
    </row>
    <row r="2" spans="1:7" ht="43.9" customHeight="1" x14ac:dyDescent="0.25">
      <c r="A2" s="114" t="s">
        <v>164</v>
      </c>
      <c r="B2" s="115"/>
      <c r="C2" s="115"/>
      <c r="D2" s="116"/>
      <c r="E2" s="42"/>
    </row>
    <row r="3" spans="1:7" ht="37.15" customHeight="1" x14ac:dyDescent="0.25">
      <c r="A3" s="120" t="s">
        <v>19</v>
      </c>
      <c r="B3" s="50" t="s">
        <v>0</v>
      </c>
      <c r="C3" s="122" t="s">
        <v>2</v>
      </c>
      <c r="D3" s="122" t="s">
        <v>154</v>
      </c>
    </row>
    <row r="4" spans="1:7" ht="37.15" customHeight="1" x14ac:dyDescent="0.25">
      <c r="A4" s="120"/>
      <c r="B4" s="51">
        <v>1518</v>
      </c>
      <c r="C4" s="122"/>
      <c r="D4" s="122"/>
    </row>
    <row r="5" spans="1:7" ht="29.25" customHeight="1" x14ac:dyDescent="0.25">
      <c r="A5" s="11" t="s">
        <v>39</v>
      </c>
      <c r="B5" s="12">
        <v>2000</v>
      </c>
      <c r="C5" s="12">
        <f t="shared" ref="C5:C10" si="0">SUM(B5:B5)</f>
        <v>2000</v>
      </c>
      <c r="D5" s="123" t="s">
        <v>156</v>
      </c>
    </row>
    <row r="6" spans="1:7" ht="29.25" customHeight="1" x14ac:dyDescent="0.25">
      <c r="A6" s="5" t="s">
        <v>30</v>
      </c>
      <c r="B6" s="6">
        <v>2250</v>
      </c>
      <c r="C6" s="6">
        <f t="shared" si="0"/>
        <v>2250</v>
      </c>
      <c r="D6" s="124"/>
    </row>
    <row r="7" spans="1:7" ht="29.25" customHeight="1" x14ac:dyDescent="0.25">
      <c r="A7" s="5" t="s">
        <v>25</v>
      </c>
      <c r="B7" s="6">
        <v>2000</v>
      </c>
      <c r="C7" s="6">
        <f t="shared" si="0"/>
        <v>2000</v>
      </c>
      <c r="D7" s="124"/>
    </row>
    <row r="8" spans="1:7" ht="29.25" customHeight="1" x14ac:dyDescent="0.25">
      <c r="A8" s="5" t="s">
        <v>21</v>
      </c>
      <c r="B8" s="6">
        <v>2500</v>
      </c>
      <c r="C8" s="6">
        <f t="shared" si="0"/>
        <v>2500</v>
      </c>
      <c r="D8" s="124"/>
    </row>
    <row r="9" spans="1:7" ht="29.25" customHeight="1" x14ac:dyDescent="0.25">
      <c r="A9" s="5" t="s">
        <v>37</v>
      </c>
      <c r="B9" s="6">
        <v>1250</v>
      </c>
      <c r="C9" s="6">
        <f t="shared" si="0"/>
        <v>1250</v>
      </c>
      <c r="D9" s="124"/>
    </row>
    <row r="10" spans="1:7" ht="30.6" customHeight="1" x14ac:dyDescent="0.3">
      <c r="A10" s="7" t="s">
        <v>2</v>
      </c>
      <c r="B10" s="8">
        <f>SUM(B5:B9)</f>
        <v>10000</v>
      </c>
      <c r="C10" s="8">
        <f t="shared" si="0"/>
        <v>10000</v>
      </c>
      <c r="D10" s="13"/>
      <c r="E10" s="3"/>
    </row>
    <row r="13" spans="1:7" ht="32.25" customHeight="1" x14ac:dyDescent="0.25">
      <c r="A13" s="119" t="s">
        <v>163</v>
      </c>
      <c r="B13" s="119"/>
      <c r="C13" s="119"/>
      <c r="D13" s="119"/>
      <c r="E13" s="119"/>
      <c r="G13" s="2"/>
    </row>
    <row r="14" spans="1:7" ht="20.25" x14ac:dyDescent="0.25">
      <c r="A14" s="120" t="s">
        <v>19</v>
      </c>
      <c r="B14" s="121" t="s">
        <v>0</v>
      </c>
      <c r="C14" s="121"/>
      <c r="D14" s="122" t="s">
        <v>2</v>
      </c>
      <c r="E14" s="122" t="s">
        <v>154</v>
      </c>
    </row>
    <row r="15" spans="1:7" ht="20.25" x14ac:dyDescent="0.25">
      <c r="A15" s="120"/>
      <c r="B15" s="51">
        <v>1123</v>
      </c>
      <c r="C15" s="51">
        <v>1141</v>
      </c>
      <c r="D15" s="122"/>
      <c r="E15" s="122"/>
    </row>
    <row r="16" spans="1:7" ht="40.5" customHeight="1" x14ac:dyDescent="0.25">
      <c r="A16" s="5" t="s">
        <v>34</v>
      </c>
      <c r="B16" s="6">
        <v>77</v>
      </c>
      <c r="C16" s="6"/>
      <c r="D16" s="6">
        <f>SUM(B16:C16)</f>
        <v>77</v>
      </c>
      <c r="E16" s="117" t="s">
        <v>371</v>
      </c>
    </row>
    <row r="17" spans="1:5" ht="40.5" customHeight="1" x14ac:dyDescent="0.25">
      <c r="A17" s="5" t="s">
        <v>35</v>
      </c>
      <c r="B17" s="6">
        <v>15</v>
      </c>
      <c r="C17" s="6">
        <v>19</v>
      </c>
      <c r="D17" s="6">
        <f>SUM(B17:C17)</f>
        <v>34</v>
      </c>
      <c r="E17" s="118"/>
    </row>
    <row r="18" spans="1:5" ht="33.75" customHeight="1" x14ac:dyDescent="0.3">
      <c r="A18" s="7" t="s">
        <v>2</v>
      </c>
      <c r="B18" s="8">
        <f>SUM(B16:B17)</f>
        <v>92</v>
      </c>
      <c r="C18" s="8">
        <f>SUM(C16:C17)</f>
        <v>19</v>
      </c>
      <c r="D18" s="8">
        <f>SUM(D16:D17)</f>
        <v>111</v>
      </c>
      <c r="E18" s="13"/>
    </row>
  </sheetData>
  <sortState ref="A4:H12">
    <sortCondition descending="1" ref="C4:C12"/>
  </sortState>
  <mergeCells count="11">
    <mergeCell ref="A2:D2"/>
    <mergeCell ref="E16:E17"/>
    <mergeCell ref="A13:E13"/>
    <mergeCell ref="A14:A15"/>
    <mergeCell ref="B14:C14"/>
    <mergeCell ref="D14:D15"/>
    <mergeCell ref="E14:E15"/>
    <mergeCell ref="D5:D9"/>
    <mergeCell ref="A3:A4"/>
    <mergeCell ref="C3:C4"/>
    <mergeCell ref="D3:D4"/>
  </mergeCells>
  <printOptions horizontalCentered="1"/>
  <pageMargins left="0" right="0" top="1.1417322834645669" bottom="0.98425196850393704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24"/>
  <sheetViews>
    <sheetView zoomScale="85" zoomScaleNormal="85" workbookViewId="0">
      <selection activeCell="E41" sqref="E41"/>
    </sheetView>
  </sheetViews>
  <sheetFormatPr defaultColWidth="9.140625" defaultRowHeight="15" x14ac:dyDescent="0.25"/>
  <cols>
    <col min="1" max="1" width="32.85546875" style="4" customWidth="1"/>
    <col min="2" max="2" width="42.140625" style="4" customWidth="1"/>
    <col min="3" max="3" width="21.7109375" style="4" customWidth="1"/>
    <col min="4" max="4" width="20.140625" style="4" customWidth="1"/>
    <col min="5" max="5" width="26.7109375" style="4" customWidth="1"/>
    <col min="6" max="6" width="16.42578125" style="4" customWidth="1"/>
    <col min="7" max="7" width="9.140625" style="4"/>
    <col min="8" max="8" width="21.85546875" style="4" bestFit="1" customWidth="1"/>
    <col min="9" max="9" width="22.28515625" style="4" bestFit="1" customWidth="1"/>
    <col min="10" max="10" width="14.42578125" style="4" bestFit="1" customWidth="1"/>
    <col min="11" max="12" width="9.140625" style="4"/>
    <col min="13" max="13" width="33.42578125" style="4" bestFit="1" customWidth="1"/>
    <col min="14" max="14" width="9.140625" style="4"/>
    <col min="15" max="15" width="9.28515625" style="4" bestFit="1" customWidth="1"/>
    <col min="16" max="16384" width="9.140625" style="4"/>
  </cols>
  <sheetData>
    <row r="1" spans="1:6" ht="18.75" x14ac:dyDescent="0.3">
      <c r="F1" s="81" t="s">
        <v>321</v>
      </c>
    </row>
    <row r="2" spans="1:6" ht="23.25" customHeight="1" x14ac:dyDescent="0.25">
      <c r="A2" s="113" t="s">
        <v>165</v>
      </c>
      <c r="B2" s="113"/>
      <c r="C2" s="113"/>
      <c r="D2" s="113"/>
      <c r="E2" s="113"/>
      <c r="F2" s="113"/>
    </row>
    <row r="3" spans="1:6" ht="41.25" customHeight="1" x14ac:dyDescent="0.25">
      <c r="A3" s="45" t="s">
        <v>19</v>
      </c>
      <c r="B3" s="45" t="s">
        <v>47</v>
      </c>
      <c r="C3" s="45" t="s">
        <v>48</v>
      </c>
      <c r="D3" s="45" t="s">
        <v>50</v>
      </c>
      <c r="E3" s="72" t="s">
        <v>332</v>
      </c>
      <c r="F3" s="72" t="s">
        <v>333</v>
      </c>
    </row>
    <row r="4" spans="1:6" ht="24" customHeight="1" x14ac:dyDescent="0.25">
      <c r="A4" s="128" t="s">
        <v>235</v>
      </c>
      <c r="B4" s="46" t="s">
        <v>167</v>
      </c>
      <c r="C4" s="46" t="s">
        <v>168</v>
      </c>
      <c r="D4" s="46" t="s">
        <v>8</v>
      </c>
      <c r="E4" s="52">
        <v>3593798</v>
      </c>
      <c r="F4" s="131" t="s">
        <v>156</v>
      </c>
    </row>
    <row r="5" spans="1:6" ht="24" customHeight="1" x14ac:dyDescent="0.25">
      <c r="A5" s="130"/>
      <c r="B5" s="46" t="s">
        <v>51</v>
      </c>
      <c r="C5" s="46" t="s">
        <v>53</v>
      </c>
      <c r="D5" s="46" t="s">
        <v>8</v>
      </c>
      <c r="E5" s="52">
        <v>147640</v>
      </c>
      <c r="F5" s="132"/>
    </row>
    <row r="6" spans="1:6" ht="24" customHeight="1" x14ac:dyDescent="0.25">
      <c r="A6" s="129"/>
      <c r="B6" s="46" t="s">
        <v>51</v>
      </c>
      <c r="C6" s="46" t="s">
        <v>52</v>
      </c>
      <c r="D6" s="46" t="s">
        <v>9</v>
      </c>
      <c r="E6" s="52">
        <v>82906</v>
      </c>
      <c r="F6" s="132"/>
    </row>
    <row r="7" spans="1:6" ht="24" customHeight="1" x14ac:dyDescent="0.25">
      <c r="A7" s="57" t="s">
        <v>236</v>
      </c>
      <c r="B7" s="46" t="s">
        <v>169</v>
      </c>
      <c r="C7" s="46" t="s">
        <v>170</v>
      </c>
      <c r="D7" s="46">
        <v>1541</v>
      </c>
      <c r="E7" s="52">
        <v>1065101</v>
      </c>
      <c r="F7" s="132"/>
    </row>
    <row r="8" spans="1:6" ht="24" customHeight="1" x14ac:dyDescent="0.25">
      <c r="A8" s="128" t="s">
        <v>250</v>
      </c>
      <c r="B8" s="53" t="s">
        <v>54</v>
      </c>
      <c r="C8" s="46" t="s">
        <v>172</v>
      </c>
      <c r="D8" s="46">
        <v>1541</v>
      </c>
      <c r="E8" s="54">
        <v>7500000</v>
      </c>
      <c r="F8" s="132"/>
    </row>
    <row r="9" spans="1:6" ht="24" customHeight="1" x14ac:dyDescent="0.25">
      <c r="A9" s="130"/>
      <c r="B9" s="53" t="s">
        <v>55</v>
      </c>
      <c r="C9" s="46" t="s">
        <v>171</v>
      </c>
      <c r="D9" s="46">
        <v>1541</v>
      </c>
      <c r="E9" s="52">
        <v>5000000</v>
      </c>
      <c r="F9" s="132"/>
    </row>
    <row r="10" spans="1:6" ht="24" customHeight="1" x14ac:dyDescent="0.25">
      <c r="A10" s="130"/>
      <c r="B10" s="53" t="s">
        <v>173</v>
      </c>
      <c r="C10" s="53" t="s">
        <v>174</v>
      </c>
      <c r="D10" s="53" t="s">
        <v>56</v>
      </c>
      <c r="E10" s="55">
        <v>2000000</v>
      </c>
      <c r="F10" s="132"/>
    </row>
    <row r="11" spans="1:6" ht="24" customHeight="1" x14ac:dyDescent="0.25">
      <c r="A11" s="130"/>
      <c r="B11" s="53" t="s">
        <v>177</v>
      </c>
      <c r="C11" s="53" t="s">
        <v>178</v>
      </c>
      <c r="D11" s="53" t="s">
        <v>56</v>
      </c>
      <c r="E11" s="55">
        <v>2000000</v>
      </c>
      <c r="F11" s="132"/>
    </row>
    <row r="12" spans="1:6" ht="24" customHeight="1" x14ac:dyDescent="0.25">
      <c r="A12" s="130"/>
      <c r="B12" s="53" t="s">
        <v>175</v>
      </c>
      <c r="C12" s="53" t="s">
        <v>176</v>
      </c>
      <c r="D12" s="53" t="s">
        <v>56</v>
      </c>
      <c r="E12" s="55">
        <v>821369</v>
      </c>
      <c r="F12" s="132"/>
    </row>
    <row r="13" spans="1:6" ht="24" customHeight="1" x14ac:dyDescent="0.25">
      <c r="A13" s="130"/>
      <c r="B13" s="53" t="s">
        <v>179</v>
      </c>
      <c r="C13" s="53" t="s">
        <v>180</v>
      </c>
      <c r="D13" s="53" t="s">
        <v>56</v>
      </c>
      <c r="E13" s="55">
        <v>756005</v>
      </c>
      <c r="F13" s="132"/>
    </row>
    <row r="14" spans="1:6" ht="24" customHeight="1" x14ac:dyDescent="0.25">
      <c r="A14" s="130"/>
      <c r="B14" s="53" t="s">
        <v>54</v>
      </c>
      <c r="C14" s="46" t="s">
        <v>57</v>
      </c>
      <c r="D14" s="46" t="s">
        <v>58</v>
      </c>
      <c r="E14" s="52">
        <v>864397</v>
      </c>
      <c r="F14" s="132"/>
    </row>
    <row r="15" spans="1:6" ht="24" customHeight="1" x14ac:dyDescent="0.25">
      <c r="A15" s="129"/>
      <c r="B15" s="53" t="s">
        <v>55</v>
      </c>
      <c r="C15" s="46" t="s">
        <v>59</v>
      </c>
      <c r="D15" s="46" t="s">
        <v>58</v>
      </c>
      <c r="E15" s="54">
        <v>513372</v>
      </c>
      <c r="F15" s="132"/>
    </row>
    <row r="16" spans="1:6" ht="24" customHeight="1" x14ac:dyDescent="0.25">
      <c r="A16" s="57" t="s">
        <v>237</v>
      </c>
      <c r="B16" s="46" t="s">
        <v>60</v>
      </c>
      <c r="C16" s="46" t="s">
        <v>61</v>
      </c>
      <c r="D16" s="46">
        <v>1541</v>
      </c>
      <c r="E16" s="54">
        <v>9565945</v>
      </c>
      <c r="F16" s="132"/>
    </row>
    <row r="17" spans="1:6" ht="24" customHeight="1" x14ac:dyDescent="0.25">
      <c r="A17" s="128" t="s">
        <v>251</v>
      </c>
      <c r="B17" s="46" t="s">
        <v>62</v>
      </c>
      <c r="C17" s="46" t="s">
        <v>185</v>
      </c>
      <c r="D17" s="46" t="s">
        <v>9</v>
      </c>
      <c r="E17" s="52">
        <v>2000000</v>
      </c>
      <c r="F17" s="132"/>
    </row>
    <row r="18" spans="1:6" ht="24" customHeight="1" x14ac:dyDescent="0.25">
      <c r="A18" s="130"/>
      <c r="B18" s="46" t="s">
        <v>63</v>
      </c>
      <c r="C18" s="46" t="s">
        <v>187</v>
      </c>
      <c r="D18" s="46" t="s">
        <v>7</v>
      </c>
      <c r="E18" s="52">
        <v>2000000</v>
      </c>
      <c r="F18" s="132"/>
    </row>
    <row r="19" spans="1:6" ht="24" customHeight="1" x14ac:dyDescent="0.25">
      <c r="A19" s="130"/>
      <c r="B19" s="46" t="s">
        <v>182</v>
      </c>
      <c r="C19" s="46" t="s">
        <v>183</v>
      </c>
      <c r="D19" s="46" t="s">
        <v>8</v>
      </c>
      <c r="E19" s="52">
        <v>1600000</v>
      </c>
      <c r="F19" s="132"/>
    </row>
    <row r="20" spans="1:6" ht="24" customHeight="1" x14ac:dyDescent="0.25">
      <c r="A20" s="130"/>
      <c r="B20" s="46" t="s">
        <v>182</v>
      </c>
      <c r="C20" s="46" t="s">
        <v>186</v>
      </c>
      <c r="D20" s="46" t="s">
        <v>9</v>
      </c>
      <c r="E20" s="52">
        <v>1500000</v>
      </c>
      <c r="F20" s="132"/>
    </row>
    <row r="21" spans="1:6" ht="24" customHeight="1" x14ac:dyDescent="0.25">
      <c r="A21" s="130"/>
      <c r="B21" s="46" t="s">
        <v>64</v>
      </c>
      <c r="C21" s="46" t="s">
        <v>184</v>
      </c>
      <c r="D21" s="46" t="s">
        <v>9</v>
      </c>
      <c r="E21" s="52">
        <v>1250000</v>
      </c>
      <c r="F21" s="132"/>
    </row>
    <row r="22" spans="1:6" ht="24" customHeight="1" x14ac:dyDescent="0.25">
      <c r="A22" s="130"/>
      <c r="B22" s="46" t="s">
        <v>64</v>
      </c>
      <c r="C22" s="46" t="s">
        <v>181</v>
      </c>
      <c r="D22" s="46" t="s">
        <v>8</v>
      </c>
      <c r="E22" s="52">
        <v>1000000</v>
      </c>
      <c r="F22" s="132"/>
    </row>
    <row r="23" spans="1:6" ht="24" customHeight="1" x14ac:dyDescent="0.25">
      <c r="A23" s="130"/>
      <c r="B23" s="46" t="s">
        <v>63</v>
      </c>
      <c r="C23" s="46" t="s">
        <v>65</v>
      </c>
      <c r="D23" s="46" t="s">
        <v>8</v>
      </c>
      <c r="E23" s="52">
        <v>1000000</v>
      </c>
      <c r="F23" s="132"/>
    </row>
    <row r="24" spans="1:6" ht="24" customHeight="1" x14ac:dyDescent="0.25">
      <c r="A24" s="130"/>
      <c r="B24" s="53" t="s">
        <v>62</v>
      </c>
      <c r="C24" s="46" t="s">
        <v>67</v>
      </c>
      <c r="D24" s="46" t="s">
        <v>10</v>
      </c>
      <c r="E24" s="52">
        <v>593832</v>
      </c>
      <c r="F24" s="132"/>
    </row>
    <row r="25" spans="1:6" ht="24" customHeight="1" x14ac:dyDescent="0.25">
      <c r="A25" s="130"/>
      <c r="B25" s="53" t="s">
        <v>62</v>
      </c>
      <c r="C25" s="46" t="s">
        <v>66</v>
      </c>
      <c r="D25" s="46" t="s">
        <v>7</v>
      </c>
      <c r="E25" s="52">
        <v>436305</v>
      </c>
      <c r="F25" s="132"/>
    </row>
    <row r="26" spans="1:6" ht="24" customHeight="1" x14ac:dyDescent="0.25">
      <c r="A26" s="130"/>
      <c r="B26" s="53" t="s">
        <v>64</v>
      </c>
      <c r="C26" s="46" t="s">
        <v>68</v>
      </c>
      <c r="D26" s="46" t="s">
        <v>10</v>
      </c>
      <c r="E26" s="52">
        <v>179187</v>
      </c>
      <c r="F26" s="132"/>
    </row>
    <row r="27" spans="1:6" ht="24" customHeight="1" x14ac:dyDescent="0.25">
      <c r="A27" s="129"/>
      <c r="B27" s="53" t="s">
        <v>62</v>
      </c>
      <c r="C27" s="46" t="s">
        <v>69</v>
      </c>
      <c r="D27" s="46" t="s">
        <v>8</v>
      </c>
      <c r="E27" s="52">
        <v>30948</v>
      </c>
      <c r="F27" s="132"/>
    </row>
    <row r="28" spans="1:6" ht="24" customHeight="1" x14ac:dyDescent="0.25">
      <c r="A28" s="57" t="s">
        <v>238</v>
      </c>
      <c r="B28" s="46" t="s">
        <v>70</v>
      </c>
      <c r="C28" s="46" t="s">
        <v>71</v>
      </c>
      <c r="D28" s="46">
        <v>1541</v>
      </c>
      <c r="E28" s="52">
        <v>4636556</v>
      </c>
      <c r="F28" s="132"/>
    </row>
    <row r="29" spans="1:6" ht="24" customHeight="1" x14ac:dyDescent="0.25">
      <c r="A29" s="128" t="s">
        <v>239</v>
      </c>
      <c r="B29" s="46" t="s">
        <v>72</v>
      </c>
      <c r="C29" s="46" t="s">
        <v>73</v>
      </c>
      <c r="D29" s="46" t="s">
        <v>8</v>
      </c>
      <c r="E29" s="52">
        <v>1500000</v>
      </c>
      <c r="F29" s="132"/>
    </row>
    <row r="30" spans="1:6" ht="24" customHeight="1" x14ac:dyDescent="0.25">
      <c r="A30" s="130"/>
      <c r="B30" s="46" t="s">
        <v>74</v>
      </c>
      <c r="C30" s="46" t="s">
        <v>188</v>
      </c>
      <c r="D30" s="46" t="s">
        <v>8</v>
      </c>
      <c r="E30" s="52">
        <v>1000000</v>
      </c>
      <c r="F30" s="132"/>
    </row>
    <row r="31" spans="1:6" ht="24" customHeight="1" x14ac:dyDescent="0.25">
      <c r="A31" s="130"/>
      <c r="B31" s="46" t="s">
        <v>74</v>
      </c>
      <c r="C31" s="46" t="s">
        <v>189</v>
      </c>
      <c r="D31" s="46" t="s">
        <v>7</v>
      </c>
      <c r="E31" s="52">
        <v>1000000</v>
      </c>
      <c r="F31" s="132"/>
    </row>
    <row r="32" spans="1:6" ht="24" customHeight="1" x14ac:dyDescent="0.25">
      <c r="A32" s="130"/>
      <c r="B32" s="53" t="s">
        <v>75</v>
      </c>
      <c r="C32" s="46" t="s">
        <v>76</v>
      </c>
      <c r="D32" s="46" t="s">
        <v>9</v>
      </c>
      <c r="E32" s="52">
        <v>730849</v>
      </c>
      <c r="F32" s="132"/>
    </row>
    <row r="33" spans="1:6" ht="24" customHeight="1" x14ac:dyDescent="0.25">
      <c r="A33" s="130"/>
      <c r="B33" s="53" t="s">
        <v>77</v>
      </c>
      <c r="C33" s="46" t="s">
        <v>190</v>
      </c>
      <c r="D33" s="46" t="s">
        <v>16</v>
      </c>
      <c r="E33" s="52">
        <v>703000</v>
      </c>
      <c r="F33" s="132"/>
    </row>
    <row r="34" spans="1:6" ht="24" customHeight="1" x14ac:dyDescent="0.25">
      <c r="A34" s="130"/>
      <c r="B34" s="53" t="s">
        <v>77</v>
      </c>
      <c r="C34" s="46" t="s">
        <v>78</v>
      </c>
      <c r="D34" s="46" t="s">
        <v>9</v>
      </c>
      <c r="E34" s="52">
        <v>441482</v>
      </c>
      <c r="F34" s="132"/>
    </row>
    <row r="35" spans="1:6" ht="24" customHeight="1" x14ac:dyDescent="0.25">
      <c r="A35" s="130"/>
      <c r="B35" s="53" t="s">
        <v>75</v>
      </c>
      <c r="C35" s="46" t="s">
        <v>79</v>
      </c>
      <c r="D35" s="46" t="s">
        <v>10</v>
      </c>
      <c r="E35" s="52">
        <v>275028</v>
      </c>
      <c r="F35" s="132"/>
    </row>
    <row r="36" spans="1:6" ht="24" customHeight="1" x14ac:dyDescent="0.25">
      <c r="A36" s="129"/>
      <c r="B36" s="53" t="s">
        <v>80</v>
      </c>
      <c r="C36" s="46" t="s">
        <v>81</v>
      </c>
      <c r="D36" s="46" t="s">
        <v>9</v>
      </c>
      <c r="E36" s="52">
        <v>132020</v>
      </c>
      <c r="F36" s="132"/>
    </row>
    <row r="37" spans="1:6" ht="24" customHeight="1" x14ac:dyDescent="0.25">
      <c r="A37" s="128" t="s">
        <v>240</v>
      </c>
      <c r="B37" s="46" t="s">
        <v>82</v>
      </c>
      <c r="C37" s="46" t="s">
        <v>299</v>
      </c>
      <c r="D37" s="46">
        <v>1547</v>
      </c>
      <c r="E37" s="52">
        <v>9500000</v>
      </c>
      <c r="F37" s="132"/>
    </row>
    <row r="38" spans="1:6" ht="24" customHeight="1" x14ac:dyDescent="0.25">
      <c r="A38" s="130"/>
      <c r="B38" s="46" t="s">
        <v>82</v>
      </c>
      <c r="C38" s="46" t="s">
        <v>195</v>
      </c>
      <c r="D38" s="46">
        <v>1541</v>
      </c>
      <c r="E38" s="52">
        <v>7500000</v>
      </c>
      <c r="F38" s="132"/>
    </row>
    <row r="39" spans="1:6" ht="24" customHeight="1" x14ac:dyDescent="0.25">
      <c r="A39" s="130"/>
      <c r="B39" s="46" t="s">
        <v>28</v>
      </c>
      <c r="C39" s="46" t="s">
        <v>191</v>
      </c>
      <c r="D39" s="46" t="s">
        <v>14</v>
      </c>
      <c r="E39" s="52">
        <v>1508230</v>
      </c>
      <c r="F39" s="132"/>
    </row>
    <row r="40" spans="1:6" ht="24" customHeight="1" x14ac:dyDescent="0.25">
      <c r="A40" s="130"/>
      <c r="B40" s="53" t="s">
        <v>82</v>
      </c>
      <c r="C40" s="46" t="s">
        <v>83</v>
      </c>
      <c r="D40" s="46" t="s">
        <v>84</v>
      </c>
      <c r="E40" s="52">
        <v>1332657</v>
      </c>
      <c r="F40" s="132"/>
    </row>
    <row r="41" spans="1:6" ht="24" customHeight="1" x14ac:dyDescent="0.25">
      <c r="A41" s="130"/>
      <c r="B41" s="53" t="s">
        <v>160</v>
      </c>
      <c r="C41" s="46" t="s">
        <v>192</v>
      </c>
      <c r="D41" s="46" t="s">
        <v>14</v>
      </c>
      <c r="E41" s="54">
        <v>476616</v>
      </c>
      <c r="F41" s="132"/>
    </row>
    <row r="42" spans="1:6" ht="24" customHeight="1" x14ac:dyDescent="0.25">
      <c r="A42" s="130"/>
      <c r="B42" s="53" t="s">
        <v>28</v>
      </c>
      <c r="C42" s="46" t="s">
        <v>194</v>
      </c>
      <c r="D42" s="46" t="s">
        <v>11</v>
      </c>
      <c r="E42" s="54">
        <v>311333</v>
      </c>
      <c r="F42" s="132"/>
    </row>
    <row r="43" spans="1:6" ht="24" customHeight="1" x14ac:dyDescent="0.25">
      <c r="A43" s="130"/>
      <c r="B43" s="53" t="s">
        <v>160</v>
      </c>
      <c r="C43" s="46" t="s">
        <v>193</v>
      </c>
      <c r="D43" s="46" t="s">
        <v>15</v>
      </c>
      <c r="E43" s="54">
        <v>165876</v>
      </c>
      <c r="F43" s="132"/>
    </row>
    <row r="44" spans="1:6" ht="24" customHeight="1" x14ac:dyDescent="0.25">
      <c r="A44" s="130"/>
      <c r="B44" s="53" t="s">
        <v>82</v>
      </c>
      <c r="C44" s="46" t="s">
        <v>300</v>
      </c>
      <c r="D44" s="46" t="s">
        <v>11</v>
      </c>
      <c r="E44" s="54">
        <v>60648</v>
      </c>
      <c r="F44" s="132"/>
    </row>
    <row r="45" spans="1:6" ht="24" customHeight="1" x14ac:dyDescent="0.25">
      <c r="A45" s="130"/>
      <c r="B45" s="53" t="s">
        <v>28</v>
      </c>
      <c r="C45" s="46" t="s">
        <v>85</v>
      </c>
      <c r="D45" s="46" t="s">
        <v>15</v>
      </c>
      <c r="E45" s="54">
        <v>28017</v>
      </c>
      <c r="F45" s="132"/>
    </row>
    <row r="46" spans="1:6" ht="24" customHeight="1" x14ac:dyDescent="0.25">
      <c r="A46" s="129"/>
      <c r="B46" s="53" t="s">
        <v>82</v>
      </c>
      <c r="C46" s="46" t="s">
        <v>86</v>
      </c>
      <c r="D46" s="46" t="s">
        <v>14</v>
      </c>
      <c r="E46" s="52">
        <v>8477</v>
      </c>
      <c r="F46" s="132"/>
    </row>
    <row r="47" spans="1:6" ht="24" customHeight="1" x14ac:dyDescent="0.25">
      <c r="A47" s="128" t="s">
        <v>241</v>
      </c>
      <c r="B47" s="46" t="s">
        <v>200</v>
      </c>
      <c r="C47" s="46" t="s">
        <v>201</v>
      </c>
      <c r="D47" s="46">
        <v>1541</v>
      </c>
      <c r="E47" s="52">
        <v>4500000</v>
      </c>
      <c r="F47" s="132"/>
    </row>
    <row r="48" spans="1:6" ht="24" customHeight="1" x14ac:dyDescent="0.25">
      <c r="A48" s="130"/>
      <c r="B48" s="46" t="s">
        <v>200</v>
      </c>
      <c r="C48" s="46" t="s">
        <v>204</v>
      </c>
      <c r="D48" s="46" t="s">
        <v>56</v>
      </c>
      <c r="E48" s="52">
        <v>4000000</v>
      </c>
      <c r="F48" s="132"/>
    </row>
    <row r="49" spans="1:7" ht="24" customHeight="1" x14ac:dyDescent="0.25">
      <c r="A49" s="130"/>
      <c r="B49" s="46" t="s">
        <v>87</v>
      </c>
      <c r="C49" s="46" t="s">
        <v>301</v>
      </c>
      <c r="D49" s="46">
        <v>1547</v>
      </c>
      <c r="E49" s="52">
        <v>4276360</v>
      </c>
      <c r="F49" s="132"/>
    </row>
    <row r="50" spans="1:7" ht="24" customHeight="1" x14ac:dyDescent="0.25">
      <c r="A50" s="130"/>
      <c r="B50" s="46" t="s">
        <v>88</v>
      </c>
      <c r="C50" s="46" t="s">
        <v>203</v>
      </c>
      <c r="D50" s="46" t="s">
        <v>56</v>
      </c>
      <c r="E50" s="52">
        <v>2000000</v>
      </c>
      <c r="F50" s="132"/>
    </row>
    <row r="51" spans="1:7" ht="24" customHeight="1" x14ac:dyDescent="0.25">
      <c r="A51" s="130"/>
      <c r="B51" s="46" t="s">
        <v>89</v>
      </c>
      <c r="C51" s="46" t="s">
        <v>202</v>
      </c>
      <c r="D51" s="46">
        <v>1541</v>
      </c>
      <c r="E51" s="52">
        <v>2000000</v>
      </c>
      <c r="F51" s="132"/>
    </row>
    <row r="52" spans="1:7" ht="24" customHeight="1" x14ac:dyDescent="0.25">
      <c r="A52" s="130"/>
      <c r="B52" s="46" t="s">
        <v>198</v>
      </c>
      <c r="C52" s="46" t="s">
        <v>199</v>
      </c>
      <c r="D52" s="46">
        <v>1541</v>
      </c>
      <c r="E52" s="52">
        <v>2000000</v>
      </c>
      <c r="F52" s="132"/>
    </row>
    <row r="53" spans="1:7" ht="24" customHeight="1" x14ac:dyDescent="0.25">
      <c r="A53" s="130"/>
      <c r="B53" s="46" t="s">
        <v>196</v>
      </c>
      <c r="C53" s="46" t="s">
        <v>197</v>
      </c>
      <c r="D53" s="46">
        <v>1541</v>
      </c>
      <c r="E53" s="52">
        <v>1000000</v>
      </c>
      <c r="F53" s="132"/>
    </row>
    <row r="54" spans="1:7" ht="24" customHeight="1" x14ac:dyDescent="0.25">
      <c r="A54" s="130"/>
      <c r="B54" s="53" t="s">
        <v>88</v>
      </c>
      <c r="C54" s="53" t="s">
        <v>90</v>
      </c>
      <c r="D54" s="53">
        <v>1541</v>
      </c>
      <c r="E54" s="55">
        <v>701532</v>
      </c>
      <c r="F54" s="132"/>
    </row>
    <row r="55" spans="1:7" ht="24" customHeight="1" x14ac:dyDescent="0.25">
      <c r="A55" s="130"/>
      <c r="B55" s="53" t="s">
        <v>89</v>
      </c>
      <c r="C55" s="53" t="s">
        <v>91</v>
      </c>
      <c r="D55" s="53" t="s">
        <v>56</v>
      </c>
      <c r="E55" s="55">
        <v>458506</v>
      </c>
      <c r="F55" s="132"/>
    </row>
    <row r="56" spans="1:7" ht="24" customHeight="1" x14ac:dyDescent="0.25">
      <c r="A56" s="129"/>
      <c r="B56" s="53" t="s">
        <v>87</v>
      </c>
      <c r="C56" s="53" t="s">
        <v>92</v>
      </c>
      <c r="D56" s="53">
        <v>1546</v>
      </c>
      <c r="E56" s="55">
        <v>256817</v>
      </c>
      <c r="F56" s="132"/>
    </row>
    <row r="57" spans="1:7" ht="24" customHeight="1" x14ac:dyDescent="0.25">
      <c r="A57" s="130" t="s">
        <v>320</v>
      </c>
      <c r="B57" s="53" t="s">
        <v>302</v>
      </c>
      <c r="C57" s="53" t="s">
        <v>303</v>
      </c>
      <c r="D57" s="53">
        <v>1547</v>
      </c>
      <c r="E57" s="55">
        <v>1000000</v>
      </c>
      <c r="F57" s="132"/>
    </row>
    <row r="58" spans="1:7" ht="24" customHeight="1" x14ac:dyDescent="0.25">
      <c r="A58" s="130"/>
      <c r="B58" s="53" t="s">
        <v>93</v>
      </c>
      <c r="C58" s="53" t="s">
        <v>94</v>
      </c>
      <c r="D58" s="53" t="s">
        <v>11</v>
      </c>
      <c r="E58" s="55">
        <v>112447</v>
      </c>
      <c r="F58" s="132"/>
    </row>
    <row r="59" spans="1:7" ht="24" customHeight="1" x14ac:dyDescent="0.25">
      <c r="A59" s="130"/>
      <c r="B59" s="53" t="s">
        <v>96</v>
      </c>
      <c r="C59" s="53" t="s">
        <v>97</v>
      </c>
      <c r="D59" s="53" t="s">
        <v>8</v>
      </c>
      <c r="E59" s="55">
        <v>80340</v>
      </c>
      <c r="F59" s="132"/>
    </row>
    <row r="60" spans="1:7" ht="24" customHeight="1" x14ac:dyDescent="0.25">
      <c r="A60" s="130"/>
      <c r="B60" s="53" t="s">
        <v>93</v>
      </c>
      <c r="C60" s="53" t="s">
        <v>95</v>
      </c>
      <c r="D60" s="53" t="s">
        <v>9</v>
      </c>
      <c r="E60" s="55">
        <v>82980</v>
      </c>
      <c r="F60" s="132"/>
    </row>
    <row r="61" spans="1:7" ht="24" customHeight="1" x14ac:dyDescent="0.25">
      <c r="A61" s="129"/>
      <c r="B61" s="53" t="s">
        <v>93</v>
      </c>
      <c r="C61" s="53" t="s">
        <v>98</v>
      </c>
      <c r="D61" s="53" t="s">
        <v>15</v>
      </c>
      <c r="E61" s="55">
        <v>75561</v>
      </c>
      <c r="F61" s="132"/>
    </row>
    <row r="62" spans="1:7" ht="24" customHeight="1" x14ac:dyDescent="0.25">
      <c r="A62" s="73" t="s">
        <v>257</v>
      </c>
      <c r="B62" s="46" t="s">
        <v>161</v>
      </c>
      <c r="C62" s="46" t="s">
        <v>205</v>
      </c>
      <c r="D62" s="46" t="s">
        <v>11</v>
      </c>
      <c r="E62" s="54">
        <v>2988896</v>
      </c>
      <c r="F62" s="132"/>
    </row>
    <row r="63" spans="1:7" ht="24" customHeight="1" x14ac:dyDescent="0.25">
      <c r="A63" s="128" t="s">
        <v>242</v>
      </c>
      <c r="B63" s="46" t="s">
        <v>99</v>
      </c>
      <c r="C63" s="46" t="s">
        <v>100</v>
      </c>
      <c r="D63" s="46">
        <v>1541</v>
      </c>
      <c r="E63" s="56">
        <v>5200000</v>
      </c>
      <c r="F63" s="132"/>
      <c r="G63" s="41"/>
    </row>
    <row r="64" spans="1:7" ht="24" customHeight="1" x14ac:dyDescent="0.25">
      <c r="A64" s="130"/>
      <c r="B64" s="46" t="s">
        <v>101</v>
      </c>
      <c r="C64" s="46" t="s">
        <v>206</v>
      </c>
      <c r="D64" s="46" t="s">
        <v>56</v>
      </c>
      <c r="E64" s="56">
        <v>3000000</v>
      </c>
      <c r="F64" s="132"/>
      <c r="G64" s="41"/>
    </row>
    <row r="65" spans="1:7" ht="24" customHeight="1" x14ac:dyDescent="0.25">
      <c r="A65" s="130"/>
      <c r="B65" s="46" t="s">
        <v>102</v>
      </c>
      <c r="C65" s="46" t="s">
        <v>103</v>
      </c>
      <c r="D65" s="46">
        <v>1541</v>
      </c>
      <c r="E65" s="55">
        <v>2000000</v>
      </c>
      <c r="F65" s="132"/>
      <c r="G65" s="41"/>
    </row>
    <row r="66" spans="1:7" ht="24" customHeight="1" x14ac:dyDescent="0.25">
      <c r="A66" s="130"/>
      <c r="B66" s="46" t="s">
        <v>102</v>
      </c>
      <c r="C66" s="46" t="s">
        <v>304</v>
      </c>
      <c r="D66" s="46">
        <v>1547</v>
      </c>
      <c r="E66" s="55">
        <v>2751400</v>
      </c>
      <c r="F66" s="132"/>
      <c r="G66" s="41"/>
    </row>
    <row r="67" spans="1:7" ht="24" customHeight="1" x14ac:dyDescent="0.25">
      <c r="A67" s="129"/>
      <c r="B67" s="46" t="s">
        <v>101</v>
      </c>
      <c r="C67" s="46" t="s">
        <v>104</v>
      </c>
      <c r="D67" s="46">
        <v>1541</v>
      </c>
      <c r="E67" s="55">
        <v>1000000</v>
      </c>
      <c r="F67" s="132"/>
      <c r="G67" s="41"/>
    </row>
    <row r="68" spans="1:7" ht="24" customHeight="1" x14ac:dyDescent="0.25">
      <c r="A68" s="128" t="s">
        <v>243</v>
      </c>
      <c r="B68" s="46" t="s">
        <v>105</v>
      </c>
      <c r="C68" s="46" t="s">
        <v>305</v>
      </c>
      <c r="D68" s="46">
        <v>1547</v>
      </c>
      <c r="E68" s="52">
        <v>7500000</v>
      </c>
      <c r="F68" s="132"/>
    </row>
    <row r="69" spans="1:7" ht="24" customHeight="1" x14ac:dyDescent="0.25">
      <c r="A69" s="130"/>
      <c r="B69" s="53" t="s">
        <v>306</v>
      </c>
      <c r="C69" s="46" t="s">
        <v>307</v>
      </c>
      <c r="D69" s="46">
        <v>1547</v>
      </c>
      <c r="E69" s="52">
        <v>3002320</v>
      </c>
      <c r="F69" s="132"/>
    </row>
    <row r="70" spans="1:7" ht="24" customHeight="1" x14ac:dyDescent="0.25">
      <c r="A70" s="129"/>
      <c r="B70" s="53" t="s">
        <v>105</v>
      </c>
      <c r="C70" s="46" t="s">
        <v>106</v>
      </c>
      <c r="D70" s="46" t="s">
        <v>56</v>
      </c>
      <c r="E70" s="52">
        <v>804983</v>
      </c>
      <c r="F70" s="132"/>
    </row>
    <row r="71" spans="1:7" ht="24" customHeight="1" x14ac:dyDescent="0.25">
      <c r="A71" s="128" t="s">
        <v>244</v>
      </c>
      <c r="B71" s="46" t="s">
        <v>107</v>
      </c>
      <c r="C71" s="46" t="s">
        <v>214</v>
      </c>
      <c r="D71" s="46">
        <v>1541</v>
      </c>
      <c r="E71" s="52">
        <v>7500000</v>
      </c>
      <c r="F71" s="132"/>
    </row>
    <row r="72" spans="1:7" ht="24" customHeight="1" x14ac:dyDescent="0.25">
      <c r="A72" s="130"/>
      <c r="B72" s="46" t="s">
        <v>108</v>
      </c>
      <c r="C72" s="46" t="s">
        <v>210</v>
      </c>
      <c r="D72" s="46" t="s">
        <v>7</v>
      </c>
      <c r="E72" s="52">
        <v>3500000</v>
      </c>
      <c r="F72" s="132"/>
    </row>
    <row r="73" spans="1:7" ht="24" customHeight="1" x14ac:dyDescent="0.25">
      <c r="A73" s="130"/>
      <c r="B73" s="46" t="s">
        <v>109</v>
      </c>
      <c r="C73" s="46" t="s">
        <v>209</v>
      </c>
      <c r="D73" s="46" t="s">
        <v>7</v>
      </c>
      <c r="E73" s="52">
        <v>2000000</v>
      </c>
      <c r="F73" s="132"/>
    </row>
    <row r="74" spans="1:7" ht="24" customHeight="1" x14ac:dyDescent="0.25">
      <c r="A74" s="130"/>
      <c r="B74" s="46" t="s">
        <v>110</v>
      </c>
      <c r="C74" s="46" t="s">
        <v>207</v>
      </c>
      <c r="D74" s="46" t="s">
        <v>14</v>
      </c>
      <c r="E74" s="52">
        <v>1000000</v>
      </c>
      <c r="F74" s="132"/>
    </row>
    <row r="75" spans="1:7" ht="24" customHeight="1" x14ac:dyDescent="0.25">
      <c r="A75" s="130"/>
      <c r="B75" s="46" t="s">
        <v>110</v>
      </c>
      <c r="C75" s="46" t="s">
        <v>211</v>
      </c>
      <c r="D75" s="46" t="s">
        <v>10</v>
      </c>
      <c r="E75" s="54">
        <v>1000000</v>
      </c>
      <c r="F75" s="132"/>
    </row>
    <row r="76" spans="1:7" ht="24" customHeight="1" x14ac:dyDescent="0.25">
      <c r="A76" s="130"/>
      <c r="B76" s="46" t="s">
        <v>107</v>
      </c>
      <c r="C76" s="46" t="s">
        <v>213</v>
      </c>
      <c r="D76" s="46" t="s">
        <v>11</v>
      </c>
      <c r="E76" s="54">
        <v>1233042</v>
      </c>
      <c r="F76" s="132"/>
    </row>
    <row r="77" spans="1:7" ht="24" customHeight="1" x14ac:dyDescent="0.25">
      <c r="A77" s="130"/>
      <c r="B77" s="46" t="s">
        <v>110</v>
      </c>
      <c r="C77" s="46" t="s">
        <v>208</v>
      </c>
      <c r="D77" s="46" t="s">
        <v>7</v>
      </c>
      <c r="E77" s="54">
        <v>1211670</v>
      </c>
      <c r="F77" s="132"/>
    </row>
    <row r="78" spans="1:7" ht="24" customHeight="1" x14ac:dyDescent="0.25">
      <c r="A78" s="130"/>
      <c r="B78" s="46" t="s">
        <v>109</v>
      </c>
      <c r="C78" s="46" t="s">
        <v>212</v>
      </c>
      <c r="D78" s="46" t="s">
        <v>11</v>
      </c>
      <c r="E78" s="54">
        <v>1103261</v>
      </c>
      <c r="F78" s="132"/>
    </row>
    <row r="79" spans="1:7" ht="24" customHeight="1" x14ac:dyDescent="0.25">
      <c r="A79" s="130"/>
      <c r="B79" s="53" t="s">
        <v>110</v>
      </c>
      <c r="C79" s="53" t="s">
        <v>308</v>
      </c>
      <c r="D79" s="53" t="s">
        <v>7</v>
      </c>
      <c r="E79" s="55">
        <v>477705</v>
      </c>
      <c r="F79" s="132"/>
    </row>
    <row r="80" spans="1:7" ht="24" customHeight="1" x14ac:dyDescent="0.25">
      <c r="A80" s="130"/>
      <c r="B80" s="53" t="s">
        <v>110</v>
      </c>
      <c r="C80" s="53" t="s">
        <v>309</v>
      </c>
      <c r="D80" s="53" t="s">
        <v>10</v>
      </c>
      <c r="E80" s="56">
        <v>213053</v>
      </c>
      <c r="F80" s="132"/>
    </row>
    <row r="81" spans="1:6" ht="24" customHeight="1" x14ac:dyDescent="0.25">
      <c r="A81" s="130"/>
      <c r="B81" s="53" t="s">
        <v>107</v>
      </c>
      <c r="C81" s="53" t="s">
        <v>310</v>
      </c>
      <c r="D81" s="53" t="s">
        <v>16</v>
      </c>
      <c r="E81" s="55">
        <v>112980</v>
      </c>
      <c r="F81" s="132"/>
    </row>
    <row r="82" spans="1:6" ht="24" customHeight="1" x14ac:dyDescent="0.25">
      <c r="A82" s="130"/>
      <c r="B82" s="53" t="s">
        <v>108</v>
      </c>
      <c r="C82" s="53" t="s">
        <v>326</v>
      </c>
      <c r="D82" s="53" t="s">
        <v>14</v>
      </c>
      <c r="E82" s="55">
        <v>256240</v>
      </c>
      <c r="F82" s="132"/>
    </row>
    <row r="83" spans="1:6" ht="24" customHeight="1" x14ac:dyDescent="0.25">
      <c r="A83" s="130"/>
      <c r="B83" s="53" t="s">
        <v>110</v>
      </c>
      <c r="C83" s="53" t="s">
        <v>327</v>
      </c>
      <c r="D83" s="53" t="s">
        <v>14</v>
      </c>
      <c r="E83" s="55">
        <v>104813</v>
      </c>
      <c r="F83" s="132"/>
    </row>
    <row r="84" spans="1:6" ht="24" customHeight="1" x14ac:dyDescent="0.25">
      <c r="A84" s="130"/>
      <c r="B84" s="53" t="s">
        <v>107</v>
      </c>
      <c r="C84" s="53" t="s">
        <v>111</v>
      </c>
      <c r="D84" s="53" t="s">
        <v>15</v>
      </c>
      <c r="E84" s="55">
        <v>68614</v>
      </c>
      <c r="F84" s="132"/>
    </row>
    <row r="85" spans="1:6" ht="24" customHeight="1" x14ac:dyDescent="0.25">
      <c r="A85" s="130"/>
      <c r="B85" s="53" t="s">
        <v>107</v>
      </c>
      <c r="C85" s="53" t="s">
        <v>112</v>
      </c>
      <c r="D85" s="53" t="s">
        <v>14</v>
      </c>
      <c r="E85" s="55">
        <v>41946</v>
      </c>
      <c r="F85" s="132"/>
    </row>
    <row r="86" spans="1:6" ht="24" customHeight="1" x14ac:dyDescent="0.25">
      <c r="A86" s="129"/>
      <c r="B86" s="53" t="s">
        <v>109</v>
      </c>
      <c r="C86" s="53" t="s">
        <v>113</v>
      </c>
      <c r="D86" s="53" t="s">
        <v>12</v>
      </c>
      <c r="E86" s="55">
        <v>10739</v>
      </c>
      <c r="F86" s="132"/>
    </row>
    <row r="87" spans="1:6" ht="24" customHeight="1" x14ac:dyDescent="0.25">
      <c r="A87" s="57" t="s">
        <v>245</v>
      </c>
      <c r="B87" s="46" t="s">
        <v>114</v>
      </c>
      <c r="C87" s="46" t="s">
        <v>115</v>
      </c>
      <c r="D87" s="46" t="s">
        <v>56</v>
      </c>
      <c r="E87" s="52">
        <v>375427</v>
      </c>
      <c r="F87" s="132"/>
    </row>
    <row r="88" spans="1:6" ht="24" customHeight="1" x14ac:dyDescent="0.25">
      <c r="A88" s="128" t="s">
        <v>246</v>
      </c>
      <c r="B88" s="46" t="s">
        <v>116</v>
      </c>
      <c r="C88" s="46" t="s">
        <v>117</v>
      </c>
      <c r="D88" s="46">
        <v>1541</v>
      </c>
      <c r="E88" s="52">
        <v>8000000</v>
      </c>
      <c r="F88" s="132"/>
    </row>
    <row r="89" spans="1:6" ht="24" customHeight="1" x14ac:dyDescent="0.25">
      <c r="A89" s="130"/>
      <c r="B89" s="46" t="s">
        <v>118</v>
      </c>
      <c r="C89" s="46" t="s">
        <v>119</v>
      </c>
      <c r="D89" s="46">
        <v>1541</v>
      </c>
      <c r="E89" s="52">
        <v>7000000</v>
      </c>
      <c r="F89" s="132"/>
    </row>
    <row r="90" spans="1:6" ht="24" customHeight="1" x14ac:dyDescent="0.25">
      <c r="A90" s="130"/>
      <c r="B90" s="46" t="s">
        <v>120</v>
      </c>
      <c r="C90" s="46" t="s">
        <v>121</v>
      </c>
      <c r="D90" s="46">
        <v>1541</v>
      </c>
      <c r="E90" s="52">
        <v>6000000</v>
      </c>
      <c r="F90" s="132"/>
    </row>
    <row r="91" spans="1:6" ht="24" customHeight="1" x14ac:dyDescent="0.25">
      <c r="A91" s="130"/>
      <c r="B91" s="46" t="s">
        <v>122</v>
      </c>
      <c r="C91" s="46" t="s">
        <v>123</v>
      </c>
      <c r="D91" s="46" t="s">
        <v>56</v>
      </c>
      <c r="E91" s="52">
        <v>4000000</v>
      </c>
      <c r="F91" s="132"/>
    </row>
    <row r="92" spans="1:6" ht="24" customHeight="1" x14ac:dyDescent="0.25">
      <c r="A92" s="130"/>
      <c r="B92" s="46" t="s">
        <v>124</v>
      </c>
      <c r="C92" s="46" t="s">
        <v>125</v>
      </c>
      <c r="D92" s="46">
        <v>1541</v>
      </c>
      <c r="E92" s="52">
        <v>3500000</v>
      </c>
      <c r="F92" s="132"/>
    </row>
    <row r="93" spans="1:6" ht="24" customHeight="1" x14ac:dyDescent="0.25">
      <c r="A93" s="130"/>
      <c r="B93" s="46" t="s">
        <v>228</v>
      </c>
      <c r="C93" s="46" t="s">
        <v>229</v>
      </c>
      <c r="D93" s="46">
        <v>1546</v>
      </c>
      <c r="E93" s="52">
        <v>4159835</v>
      </c>
      <c r="F93" s="132"/>
    </row>
    <row r="94" spans="1:6" ht="24" customHeight="1" x14ac:dyDescent="0.25">
      <c r="A94" s="130"/>
      <c r="B94" s="46" t="s">
        <v>219</v>
      </c>
      <c r="C94" s="46" t="s">
        <v>220</v>
      </c>
      <c r="D94" s="46">
        <v>1541</v>
      </c>
      <c r="E94" s="52">
        <v>2500000</v>
      </c>
      <c r="F94" s="132"/>
    </row>
    <row r="95" spans="1:6" ht="24" customHeight="1" x14ac:dyDescent="0.25">
      <c r="A95" s="130"/>
      <c r="B95" s="46" t="s">
        <v>224</v>
      </c>
      <c r="C95" s="46" t="s">
        <v>225</v>
      </c>
      <c r="D95" s="46">
        <v>1546</v>
      </c>
      <c r="E95" s="52">
        <v>2070918</v>
      </c>
      <c r="F95" s="132"/>
    </row>
    <row r="96" spans="1:6" ht="24" customHeight="1" x14ac:dyDescent="0.25">
      <c r="A96" s="130"/>
      <c r="B96" s="46" t="s">
        <v>226</v>
      </c>
      <c r="C96" s="46" t="s">
        <v>227</v>
      </c>
      <c r="D96" s="46">
        <v>1546</v>
      </c>
      <c r="E96" s="52">
        <v>1740391</v>
      </c>
      <c r="F96" s="132"/>
    </row>
    <row r="97" spans="1:6" ht="24" customHeight="1" x14ac:dyDescent="0.25">
      <c r="A97" s="130"/>
      <c r="B97" s="46" t="s">
        <v>215</v>
      </c>
      <c r="C97" s="46" t="s">
        <v>216</v>
      </c>
      <c r="D97" s="46">
        <v>1541</v>
      </c>
      <c r="E97" s="52">
        <v>1500000</v>
      </c>
      <c r="F97" s="132"/>
    </row>
    <row r="98" spans="1:6" ht="24" customHeight="1" x14ac:dyDescent="0.25">
      <c r="A98" s="130"/>
      <c r="B98" s="46" t="s">
        <v>116</v>
      </c>
      <c r="C98" s="46" t="s">
        <v>223</v>
      </c>
      <c r="D98" s="46" t="s">
        <v>56</v>
      </c>
      <c r="E98" s="52">
        <v>2464510</v>
      </c>
      <c r="F98" s="132"/>
    </row>
    <row r="99" spans="1:6" ht="24" customHeight="1" x14ac:dyDescent="0.25">
      <c r="A99" s="130"/>
      <c r="B99" s="46" t="s">
        <v>221</v>
      </c>
      <c r="C99" s="46" t="s">
        <v>222</v>
      </c>
      <c r="D99" s="46">
        <v>1541</v>
      </c>
      <c r="E99" s="52">
        <v>1200000</v>
      </c>
      <c r="F99" s="132"/>
    </row>
    <row r="100" spans="1:6" ht="24" customHeight="1" x14ac:dyDescent="0.25">
      <c r="A100" s="130"/>
      <c r="B100" s="46" t="s">
        <v>217</v>
      </c>
      <c r="C100" s="46" t="s">
        <v>218</v>
      </c>
      <c r="D100" s="46">
        <v>1541</v>
      </c>
      <c r="E100" s="52">
        <v>1200000</v>
      </c>
      <c r="F100" s="132"/>
    </row>
    <row r="101" spans="1:6" ht="24" customHeight="1" x14ac:dyDescent="0.25">
      <c r="A101" s="130"/>
      <c r="B101" s="53" t="s">
        <v>126</v>
      </c>
      <c r="C101" s="53" t="s">
        <v>127</v>
      </c>
      <c r="D101" s="53">
        <v>1541</v>
      </c>
      <c r="E101" s="55">
        <v>1433681</v>
      </c>
      <c r="F101" s="132"/>
    </row>
    <row r="102" spans="1:6" ht="24" customHeight="1" x14ac:dyDescent="0.25">
      <c r="A102" s="130"/>
      <c r="B102" s="53" t="s">
        <v>311</v>
      </c>
      <c r="C102" s="53" t="s">
        <v>313</v>
      </c>
      <c r="D102" s="53">
        <v>1547</v>
      </c>
      <c r="E102" s="55">
        <v>1072120</v>
      </c>
      <c r="F102" s="132"/>
    </row>
    <row r="103" spans="1:6" ht="27.75" customHeight="1" x14ac:dyDescent="0.25">
      <c r="A103" s="130"/>
      <c r="B103" s="53" t="s">
        <v>281</v>
      </c>
      <c r="C103" s="57" t="s">
        <v>314</v>
      </c>
      <c r="D103" s="53">
        <v>1547</v>
      </c>
      <c r="E103" s="55">
        <v>1059040</v>
      </c>
      <c r="F103" s="132"/>
    </row>
    <row r="104" spans="1:6" ht="27.75" customHeight="1" x14ac:dyDescent="0.25">
      <c r="A104" s="130"/>
      <c r="B104" s="53" t="s">
        <v>312</v>
      </c>
      <c r="C104" s="57" t="s">
        <v>315</v>
      </c>
      <c r="D104" s="53">
        <v>1547</v>
      </c>
      <c r="E104" s="55">
        <v>1012120</v>
      </c>
      <c r="F104" s="132"/>
    </row>
    <row r="105" spans="1:6" ht="27.75" customHeight="1" x14ac:dyDescent="0.25">
      <c r="A105" s="130"/>
      <c r="B105" s="53" t="s">
        <v>230</v>
      </c>
      <c r="C105" s="57" t="s">
        <v>231</v>
      </c>
      <c r="D105" s="53">
        <v>1547</v>
      </c>
      <c r="E105" s="55">
        <v>631533</v>
      </c>
      <c r="F105" s="132"/>
    </row>
    <row r="106" spans="1:6" ht="27.75" customHeight="1" x14ac:dyDescent="0.25">
      <c r="A106" s="129"/>
      <c r="B106" s="53" t="s">
        <v>124</v>
      </c>
      <c r="C106" s="57" t="s">
        <v>128</v>
      </c>
      <c r="D106" s="53" t="s">
        <v>56</v>
      </c>
      <c r="E106" s="55">
        <v>480086</v>
      </c>
      <c r="F106" s="132"/>
    </row>
    <row r="107" spans="1:6" ht="27.75" customHeight="1" x14ac:dyDescent="0.25">
      <c r="A107" s="128" t="s">
        <v>247</v>
      </c>
      <c r="B107" s="46" t="s">
        <v>232</v>
      </c>
      <c r="C107" s="58" t="s">
        <v>234</v>
      </c>
      <c r="D107" s="46" t="s">
        <v>9</v>
      </c>
      <c r="E107" s="59">
        <v>509167</v>
      </c>
      <c r="F107" s="132"/>
    </row>
    <row r="108" spans="1:6" ht="27.75" customHeight="1" x14ac:dyDescent="0.25">
      <c r="A108" s="129"/>
      <c r="B108" s="46" t="s">
        <v>232</v>
      </c>
      <c r="C108" s="58" t="s">
        <v>233</v>
      </c>
      <c r="D108" s="46" t="s">
        <v>8</v>
      </c>
      <c r="E108" s="59">
        <v>63383</v>
      </c>
      <c r="F108" s="132"/>
    </row>
    <row r="109" spans="1:6" ht="27.75" customHeight="1" x14ac:dyDescent="0.25">
      <c r="A109" s="128" t="s">
        <v>252</v>
      </c>
      <c r="B109" s="46" t="s">
        <v>129</v>
      </c>
      <c r="C109" s="46" t="s">
        <v>130</v>
      </c>
      <c r="D109" s="46">
        <v>1541</v>
      </c>
      <c r="E109" s="47">
        <v>3500000</v>
      </c>
      <c r="F109" s="132"/>
    </row>
    <row r="110" spans="1:6" ht="27.75" customHeight="1" x14ac:dyDescent="0.25">
      <c r="A110" s="130"/>
      <c r="B110" s="46" t="s">
        <v>133</v>
      </c>
      <c r="C110" s="46" t="s">
        <v>134</v>
      </c>
      <c r="D110" s="46">
        <v>1541</v>
      </c>
      <c r="E110" s="47">
        <v>3500000</v>
      </c>
      <c r="F110" s="132"/>
    </row>
    <row r="111" spans="1:6" ht="27.75" customHeight="1" x14ac:dyDescent="0.25">
      <c r="A111" s="130"/>
      <c r="B111" s="46" t="s">
        <v>131</v>
      </c>
      <c r="C111" s="46" t="s">
        <v>132</v>
      </c>
      <c r="D111" s="46">
        <v>1541</v>
      </c>
      <c r="E111" s="47">
        <v>3500000</v>
      </c>
      <c r="F111" s="132"/>
    </row>
    <row r="112" spans="1:6" ht="27.75" customHeight="1" x14ac:dyDescent="0.25">
      <c r="A112" s="130"/>
      <c r="B112" s="46" t="s">
        <v>135</v>
      </c>
      <c r="C112" s="46" t="s">
        <v>136</v>
      </c>
      <c r="D112" s="46">
        <v>1546</v>
      </c>
      <c r="E112" s="47">
        <v>1899274</v>
      </c>
      <c r="F112" s="132"/>
    </row>
    <row r="113" spans="1:6" ht="27.75" customHeight="1" x14ac:dyDescent="0.25">
      <c r="A113" s="129"/>
      <c r="B113" s="46" t="s">
        <v>137</v>
      </c>
      <c r="C113" s="46" t="s">
        <v>138</v>
      </c>
      <c r="D113" s="46" t="s">
        <v>10</v>
      </c>
      <c r="E113" s="47">
        <v>3060</v>
      </c>
      <c r="F113" s="132"/>
    </row>
    <row r="114" spans="1:6" ht="27.75" customHeight="1" x14ac:dyDescent="0.25">
      <c r="A114" s="128" t="s">
        <v>248</v>
      </c>
      <c r="B114" s="46" t="s">
        <v>316</v>
      </c>
      <c r="C114" s="46" t="s">
        <v>317</v>
      </c>
      <c r="D114" s="46">
        <v>1547</v>
      </c>
      <c r="E114" s="59">
        <v>9500000</v>
      </c>
      <c r="F114" s="132"/>
    </row>
    <row r="115" spans="1:6" ht="22.5" customHeight="1" x14ac:dyDescent="0.25">
      <c r="A115" s="130"/>
      <c r="B115" s="46" t="s">
        <v>316</v>
      </c>
      <c r="C115" s="46" t="s">
        <v>318</v>
      </c>
      <c r="D115" s="46">
        <v>1548</v>
      </c>
      <c r="E115" s="59">
        <v>5000000</v>
      </c>
      <c r="F115" s="132"/>
    </row>
    <row r="116" spans="1:6" ht="22.5" customHeight="1" x14ac:dyDescent="0.25">
      <c r="A116" s="130"/>
      <c r="B116" s="46" t="s">
        <v>139</v>
      </c>
      <c r="C116" s="46" t="s">
        <v>140</v>
      </c>
      <c r="D116" s="46" t="s">
        <v>14</v>
      </c>
      <c r="E116" s="59">
        <v>1000000</v>
      </c>
      <c r="F116" s="132"/>
    </row>
    <row r="117" spans="1:6" ht="22.5" customHeight="1" x14ac:dyDescent="0.25">
      <c r="A117" s="130"/>
      <c r="B117" s="46" t="s">
        <v>139</v>
      </c>
      <c r="C117" s="46" t="s">
        <v>328</v>
      </c>
      <c r="D117" s="46" t="s">
        <v>15</v>
      </c>
      <c r="E117" s="59">
        <v>124840</v>
      </c>
      <c r="F117" s="132"/>
    </row>
    <row r="118" spans="1:6" ht="22.5" customHeight="1" x14ac:dyDescent="0.25">
      <c r="A118" s="129"/>
      <c r="B118" s="46" t="s">
        <v>316</v>
      </c>
      <c r="C118" s="46" t="s">
        <v>319</v>
      </c>
      <c r="D118" s="46" t="s">
        <v>7</v>
      </c>
      <c r="E118" s="59">
        <v>81697</v>
      </c>
      <c r="F118" s="132"/>
    </row>
    <row r="119" spans="1:6" ht="25.5" customHeight="1" x14ac:dyDescent="0.25">
      <c r="A119" s="128" t="s">
        <v>249</v>
      </c>
      <c r="B119" s="46" t="s">
        <v>141</v>
      </c>
      <c r="C119" s="46" t="s">
        <v>142</v>
      </c>
      <c r="D119" s="46" t="s">
        <v>16</v>
      </c>
      <c r="E119" s="59">
        <v>1320525</v>
      </c>
      <c r="F119" s="132"/>
    </row>
    <row r="120" spans="1:6" ht="25.5" customHeight="1" x14ac:dyDescent="0.25">
      <c r="A120" s="130"/>
      <c r="B120" s="46" t="s">
        <v>141</v>
      </c>
      <c r="C120" s="46" t="s">
        <v>143</v>
      </c>
      <c r="D120" s="46" t="s">
        <v>12</v>
      </c>
      <c r="E120" s="59">
        <v>4890</v>
      </c>
      <c r="F120" s="132"/>
    </row>
    <row r="121" spans="1:6" ht="25.5" customHeight="1" x14ac:dyDescent="0.25">
      <c r="A121" s="130"/>
      <c r="B121" s="46" t="s">
        <v>144</v>
      </c>
      <c r="C121" s="46" t="s">
        <v>145</v>
      </c>
      <c r="D121" s="46" t="s">
        <v>16</v>
      </c>
      <c r="E121" s="59">
        <v>3280</v>
      </c>
      <c r="F121" s="132"/>
    </row>
    <row r="122" spans="1:6" ht="25.5" customHeight="1" x14ac:dyDescent="0.25">
      <c r="A122" s="130"/>
      <c r="B122" s="46" t="s">
        <v>141</v>
      </c>
      <c r="C122" s="46" t="s">
        <v>146</v>
      </c>
      <c r="D122" s="46" t="s">
        <v>10</v>
      </c>
      <c r="E122" s="59">
        <v>1215</v>
      </c>
      <c r="F122" s="132"/>
    </row>
    <row r="123" spans="1:6" ht="25.5" customHeight="1" x14ac:dyDescent="0.25">
      <c r="A123" s="129"/>
      <c r="B123" s="46" t="s">
        <v>144</v>
      </c>
      <c r="C123" s="46" t="s">
        <v>147</v>
      </c>
      <c r="D123" s="46" t="s">
        <v>11</v>
      </c>
      <c r="E123" s="59">
        <v>720</v>
      </c>
      <c r="F123" s="133"/>
    </row>
    <row r="124" spans="1:6" ht="24" customHeight="1" x14ac:dyDescent="0.25">
      <c r="A124" s="125" t="s">
        <v>1</v>
      </c>
      <c r="B124" s="126"/>
      <c r="C124" s="127"/>
      <c r="D124" s="58"/>
      <c r="E124" s="60">
        <f>SUM(E4:E123)</f>
        <v>228849511</v>
      </c>
      <c r="F124" s="34"/>
    </row>
  </sheetData>
  <mergeCells count="18">
    <mergeCell ref="A2:F2"/>
    <mergeCell ref="A4:A6"/>
    <mergeCell ref="A8:A15"/>
    <mergeCell ref="A17:A27"/>
    <mergeCell ref="A29:A36"/>
    <mergeCell ref="F4:F123"/>
    <mergeCell ref="A47:A56"/>
    <mergeCell ref="A57:A61"/>
    <mergeCell ref="A68:A70"/>
    <mergeCell ref="A71:A86"/>
    <mergeCell ref="A37:A46"/>
    <mergeCell ref="A63:A67"/>
    <mergeCell ref="A124:C124"/>
    <mergeCell ref="A107:A108"/>
    <mergeCell ref="A109:A113"/>
    <mergeCell ref="A119:A123"/>
    <mergeCell ref="A88:A106"/>
    <mergeCell ref="A114:A118"/>
  </mergeCells>
  <pageMargins left="0.70866141732283472" right="0.70866141732283472" top="0.55118110236220474" bottom="0.55118110236220474" header="0.31496062992125984" footer="0.31496062992125984"/>
  <pageSetup paperSize="9" scale="54" fitToHeight="0" orientation="portrait" r:id="rId1"/>
  <rowBreaks count="2" manualBreakCount="2">
    <brk id="56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38"/>
  <sheetViews>
    <sheetView topLeftCell="A7" zoomScale="80" zoomScaleNormal="80" workbookViewId="0">
      <selection activeCell="C27" sqref="C27"/>
    </sheetView>
  </sheetViews>
  <sheetFormatPr defaultColWidth="9.140625" defaultRowHeight="15.75" x14ac:dyDescent="0.25"/>
  <cols>
    <col min="1" max="1" width="43.5703125" style="1" customWidth="1"/>
    <col min="2" max="8" width="17.140625" style="1" customWidth="1"/>
    <col min="9" max="9" width="21.5703125" style="1" customWidth="1"/>
    <col min="10" max="10" width="12.7109375" style="1" customWidth="1"/>
    <col min="11" max="16384" width="9.140625" style="1"/>
  </cols>
  <sheetData>
    <row r="1" spans="1:13" ht="18.75" x14ac:dyDescent="0.25">
      <c r="J1" s="82" t="s">
        <v>157</v>
      </c>
    </row>
    <row r="2" spans="1:13" ht="41.25" customHeight="1" x14ac:dyDescent="0.25">
      <c r="A2" s="134" t="s">
        <v>166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3" ht="33" customHeight="1" x14ac:dyDescent="0.25">
      <c r="A3" s="142" t="s">
        <v>19</v>
      </c>
      <c r="B3" s="143" t="s">
        <v>0</v>
      </c>
      <c r="C3" s="143"/>
      <c r="D3" s="143"/>
      <c r="E3" s="143"/>
      <c r="F3" s="143"/>
      <c r="G3" s="143"/>
      <c r="H3" s="143"/>
      <c r="I3" s="135" t="s">
        <v>2</v>
      </c>
      <c r="J3" s="135" t="s">
        <v>154</v>
      </c>
    </row>
    <row r="4" spans="1:13" ht="59.25" customHeight="1" x14ac:dyDescent="0.25">
      <c r="A4" s="134"/>
      <c r="B4" s="44" t="s">
        <v>4</v>
      </c>
      <c r="C4" s="44" t="s">
        <v>6</v>
      </c>
      <c r="D4" s="44" t="s">
        <v>5</v>
      </c>
      <c r="E4" s="44" t="s">
        <v>13</v>
      </c>
      <c r="F4" s="44" t="s">
        <v>3</v>
      </c>
      <c r="G4" s="44" t="s">
        <v>17</v>
      </c>
      <c r="H4" s="44" t="s">
        <v>18</v>
      </c>
      <c r="I4" s="136"/>
      <c r="J4" s="136"/>
    </row>
    <row r="5" spans="1:13" ht="30" customHeight="1" x14ac:dyDescent="0.3">
      <c r="A5" s="74" t="s">
        <v>23</v>
      </c>
      <c r="B5" s="14"/>
      <c r="C5" s="14"/>
      <c r="D5" s="137">
        <v>20000</v>
      </c>
      <c r="E5" s="138"/>
      <c r="F5" s="139"/>
      <c r="G5" s="140">
        <v>9700</v>
      </c>
      <c r="H5" s="141"/>
      <c r="I5" s="9">
        <f t="shared" ref="I5:I29" si="0">SUM(B5:H5)</f>
        <v>29700</v>
      </c>
      <c r="J5" s="144" t="s">
        <v>155</v>
      </c>
      <c r="K5" s="39"/>
      <c r="L5" s="39"/>
      <c r="M5" s="39"/>
    </row>
    <row r="6" spans="1:13" ht="30" customHeight="1" x14ac:dyDescent="0.3">
      <c r="A6" s="74" t="s">
        <v>44</v>
      </c>
      <c r="B6" s="14"/>
      <c r="C6" s="14"/>
      <c r="D6" s="137">
        <v>4500</v>
      </c>
      <c r="E6" s="138"/>
      <c r="F6" s="139"/>
      <c r="G6" s="140">
        <v>28000</v>
      </c>
      <c r="H6" s="141"/>
      <c r="I6" s="9">
        <f t="shared" si="0"/>
        <v>32500</v>
      </c>
      <c r="J6" s="145"/>
      <c r="K6" s="39"/>
      <c r="L6" s="39"/>
      <c r="M6" s="39"/>
    </row>
    <row r="7" spans="1:13" ht="30" customHeight="1" x14ac:dyDescent="0.3">
      <c r="A7" s="75" t="s">
        <v>32</v>
      </c>
      <c r="B7" s="14"/>
      <c r="C7" s="14">
        <v>40000</v>
      </c>
      <c r="D7" s="137"/>
      <c r="E7" s="138"/>
      <c r="F7" s="139"/>
      <c r="G7" s="140"/>
      <c r="H7" s="141"/>
      <c r="I7" s="9">
        <f t="shared" si="0"/>
        <v>40000</v>
      </c>
      <c r="J7" s="145"/>
      <c r="K7" s="39"/>
      <c r="L7" s="39"/>
      <c r="M7" s="39"/>
    </row>
    <row r="8" spans="1:13" ht="30" customHeight="1" x14ac:dyDescent="0.3">
      <c r="A8" s="74" t="s">
        <v>45</v>
      </c>
      <c r="B8" s="14"/>
      <c r="C8" s="14"/>
      <c r="D8" s="137">
        <v>30000</v>
      </c>
      <c r="E8" s="138"/>
      <c r="F8" s="139"/>
      <c r="G8" s="140"/>
      <c r="H8" s="141"/>
      <c r="I8" s="9">
        <f t="shared" si="0"/>
        <v>30000</v>
      </c>
      <c r="J8" s="145"/>
      <c r="K8" s="39"/>
      <c r="L8" s="39"/>
      <c r="M8" s="39"/>
    </row>
    <row r="9" spans="1:13" ht="30" customHeight="1" x14ac:dyDescent="0.3">
      <c r="A9" s="74" t="s">
        <v>43</v>
      </c>
      <c r="B9" s="14"/>
      <c r="C9" s="14">
        <v>15000</v>
      </c>
      <c r="D9" s="137">
        <v>7500</v>
      </c>
      <c r="E9" s="138"/>
      <c r="F9" s="139"/>
      <c r="G9" s="140">
        <v>5600</v>
      </c>
      <c r="H9" s="141"/>
      <c r="I9" s="9">
        <f t="shared" si="0"/>
        <v>28100</v>
      </c>
      <c r="J9" s="145"/>
      <c r="K9" s="39"/>
      <c r="L9" s="39"/>
      <c r="M9" s="39"/>
    </row>
    <row r="10" spans="1:13" ht="30" customHeight="1" x14ac:dyDescent="0.3">
      <c r="A10" s="74" t="s">
        <v>253</v>
      </c>
      <c r="B10" s="14"/>
      <c r="C10" s="14"/>
      <c r="D10" s="137">
        <v>6500</v>
      </c>
      <c r="E10" s="138"/>
      <c r="F10" s="139"/>
      <c r="G10" s="140">
        <v>10000</v>
      </c>
      <c r="H10" s="141"/>
      <c r="I10" s="9">
        <f t="shared" si="0"/>
        <v>16500</v>
      </c>
      <c r="J10" s="145"/>
      <c r="K10" s="39"/>
      <c r="L10" s="39"/>
      <c r="M10" s="39"/>
    </row>
    <row r="11" spans="1:13" ht="30" customHeight="1" x14ac:dyDescent="0.3">
      <c r="A11" s="74" t="s">
        <v>33</v>
      </c>
      <c r="B11" s="14"/>
      <c r="C11" s="14">
        <v>521</v>
      </c>
      <c r="D11" s="137">
        <v>5000</v>
      </c>
      <c r="E11" s="138"/>
      <c r="F11" s="139"/>
      <c r="G11" s="140">
        <v>7500</v>
      </c>
      <c r="H11" s="141"/>
      <c r="I11" s="9">
        <f t="shared" si="0"/>
        <v>13021</v>
      </c>
      <c r="J11" s="145"/>
      <c r="K11" s="39"/>
      <c r="L11" s="39"/>
      <c r="M11" s="39"/>
    </row>
    <row r="12" spans="1:13" ht="30" customHeight="1" x14ac:dyDescent="0.3">
      <c r="A12" s="75" t="s">
        <v>20</v>
      </c>
      <c r="B12" s="14"/>
      <c r="C12" s="14"/>
      <c r="D12" s="137">
        <v>2760</v>
      </c>
      <c r="E12" s="138"/>
      <c r="F12" s="139"/>
      <c r="G12" s="140">
        <v>15000</v>
      </c>
      <c r="H12" s="141"/>
      <c r="I12" s="9">
        <f t="shared" si="0"/>
        <v>17760</v>
      </c>
      <c r="J12" s="145"/>
      <c r="K12" s="39"/>
      <c r="L12" s="39"/>
      <c r="M12" s="39"/>
    </row>
    <row r="13" spans="1:13" ht="30" customHeight="1" x14ac:dyDescent="0.3">
      <c r="A13" s="74" t="s">
        <v>41</v>
      </c>
      <c r="B13" s="14"/>
      <c r="C13" s="14">
        <v>380</v>
      </c>
      <c r="D13" s="137">
        <v>7000</v>
      </c>
      <c r="E13" s="138"/>
      <c r="F13" s="139"/>
      <c r="G13" s="140">
        <v>5000</v>
      </c>
      <c r="H13" s="141"/>
      <c r="I13" s="9">
        <f t="shared" si="0"/>
        <v>12380</v>
      </c>
      <c r="J13" s="145"/>
      <c r="K13" s="39"/>
      <c r="L13" s="39"/>
      <c r="M13" s="39"/>
    </row>
    <row r="14" spans="1:13" ht="30" customHeight="1" x14ac:dyDescent="0.3">
      <c r="A14" s="74" t="s">
        <v>26</v>
      </c>
      <c r="B14" s="14"/>
      <c r="C14" s="14">
        <v>499</v>
      </c>
      <c r="D14" s="137">
        <v>6000</v>
      </c>
      <c r="E14" s="138"/>
      <c r="F14" s="139"/>
      <c r="G14" s="140"/>
      <c r="H14" s="141"/>
      <c r="I14" s="9">
        <f t="shared" si="0"/>
        <v>6499</v>
      </c>
      <c r="J14" s="145"/>
      <c r="K14" s="39"/>
      <c r="L14" s="39"/>
      <c r="M14" s="39"/>
    </row>
    <row r="15" spans="1:13" ht="30" customHeight="1" x14ac:dyDescent="0.3">
      <c r="A15" s="74" t="s">
        <v>29</v>
      </c>
      <c r="B15" s="14"/>
      <c r="C15" s="14"/>
      <c r="D15" s="137">
        <v>5000</v>
      </c>
      <c r="E15" s="138"/>
      <c r="F15" s="139"/>
      <c r="G15" s="140">
        <v>6782</v>
      </c>
      <c r="H15" s="141"/>
      <c r="I15" s="9">
        <f t="shared" si="0"/>
        <v>11782</v>
      </c>
      <c r="J15" s="145"/>
      <c r="K15" s="39"/>
      <c r="L15" s="39"/>
      <c r="M15" s="39"/>
    </row>
    <row r="16" spans="1:13" ht="30" customHeight="1" x14ac:dyDescent="0.3">
      <c r="A16" s="74" t="s">
        <v>42</v>
      </c>
      <c r="B16" s="35"/>
      <c r="C16" s="14">
        <v>500</v>
      </c>
      <c r="D16" s="137">
        <v>8000</v>
      </c>
      <c r="E16" s="138"/>
      <c r="F16" s="139"/>
      <c r="G16" s="140">
        <v>400</v>
      </c>
      <c r="H16" s="141"/>
      <c r="I16" s="9">
        <f t="shared" si="0"/>
        <v>8900</v>
      </c>
      <c r="J16" s="145"/>
      <c r="K16" s="39"/>
      <c r="L16" s="39"/>
      <c r="M16" s="39"/>
    </row>
    <row r="17" spans="1:13" ht="30" customHeight="1" x14ac:dyDescent="0.3">
      <c r="A17" s="76" t="s">
        <v>22</v>
      </c>
      <c r="B17" s="137">
        <v>40000</v>
      </c>
      <c r="C17" s="139"/>
      <c r="D17" s="137">
        <v>6834</v>
      </c>
      <c r="E17" s="138"/>
      <c r="F17" s="139"/>
      <c r="G17" s="140">
        <v>4716</v>
      </c>
      <c r="H17" s="141"/>
      <c r="I17" s="9">
        <f>SUM(B17:H17)</f>
        <v>51550</v>
      </c>
      <c r="J17" s="145"/>
      <c r="K17" s="39"/>
      <c r="L17" s="39"/>
      <c r="M17" s="39"/>
    </row>
    <row r="18" spans="1:13" ht="30" customHeight="1" x14ac:dyDescent="0.3">
      <c r="A18" s="74" t="s">
        <v>30</v>
      </c>
      <c r="B18" s="36"/>
      <c r="C18" s="14"/>
      <c r="D18" s="137"/>
      <c r="E18" s="138"/>
      <c r="F18" s="139"/>
      <c r="G18" s="140">
        <v>6905</v>
      </c>
      <c r="H18" s="141"/>
      <c r="I18" s="9">
        <f t="shared" si="0"/>
        <v>6905</v>
      </c>
      <c r="J18" s="145"/>
      <c r="K18" s="39"/>
      <c r="L18" s="39"/>
      <c r="M18" s="39"/>
    </row>
    <row r="19" spans="1:13" ht="30" customHeight="1" x14ac:dyDescent="0.3">
      <c r="A19" s="74" t="s">
        <v>153</v>
      </c>
      <c r="B19" s="14"/>
      <c r="C19" s="14"/>
      <c r="D19" s="137">
        <v>5000</v>
      </c>
      <c r="E19" s="138"/>
      <c r="F19" s="139"/>
      <c r="G19" s="140">
        <v>6590</v>
      </c>
      <c r="H19" s="141"/>
      <c r="I19" s="9">
        <f t="shared" si="0"/>
        <v>11590</v>
      </c>
      <c r="J19" s="145"/>
      <c r="K19" s="39"/>
      <c r="L19" s="39"/>
      <c r="M19" s="39"/>
    </row>
    <row r="20" spans="1:13" ht="30" customHeight="1" x14ac:dyDescent="0.3">
      <c r="A20" s="74" t="s">
        <v>152</v>
      </c>
      <c r="B20" s="14">
        <v>197</v>
      </c>
      <c r="C20" s="14"/>
      <c r="D20" s="137">
        <v>902</v>
      </c>
      <c r="E20" s="138"/>
      <c r="F20" s="139"/>
      <c r="G20" s="140">
        <v>477</v>
      </c>
      <c r="H20" s="141"/>
      <c r="I20" s="9">
        <f t="shared" si="0"/>
        <v>1576</v>
      </c>
      <c r="J20" s="145"/>
      <c r="K20" s="39"/>
      <c r="L20" s="39"/>
      <c r="M20" s="39"/>
    </row>
    <row r="21" spans="1:13" ht="30" customHeight="1" x14ac:dyDescent="0.3">
      <c r="A21" s="74" t="s">
        <v>31</v>
      </c>
      <c r="B21" s="14"/>
      <c r="C21" s="14">
        <v>20000</v>
      </c>
      <c r="D21" s="137">
        <v>15000</v>
      </c>
      <c r="E21" s="138"/>
      <c r="F21" s="139"/>
      <c r="G21" s="140"/>
      <c r="H21" s="141"/>
      <c r="I21" s="9">
        <f t="shared" si="0"/>
        <v>35000</v>
      </c>
      <c r="J21" s="145"/>
      <c r="K21" s="39"/>
      <c r="L21" s="39"/>
      <c r="M21" s="39"/>
    </row>
    <row r="22" spans="1:13" ht="30" customHeight="1" x14ac:dyDescent="0.3">
      <c r="A22" s="74" t="s">
        <v>254</v>
      </c>
      <c r="B22" s="14"/>
      <c r="C22" s="14"/>
      <c r="D22" s="137">
        <v>495</v>
      </c>
      <c r="E22" s="138"/>
      <c r="F22" s="139"/>
      <c r="G22" s="140">
        <v>2698</v>
      </c>
      <c r="H22" s="141"/>
      <c r="I22" s="9">
        <f t="shared" si="0"/>
        <v>3193</v>
      </c>
      <c r="J22" s="145"/>
      <c r="K22" s="39"/>
      <c r="L22" s="39"/>
      <c r="M22" s="39"/>
    </row>
    <row r="23" spans="1:13" ht="30" customHeight="1" x14ac:dyDescent="0.3">
      <c r="A23" s="74" t="s">
        <v>24</v>
      </c>
      <c r="B23" s="14"/>
      <c r="C23" s="14"/>
      <c r="D23" s="137">
        <v>765</v>
      </c>
      <c r="E23" s="138"/>
      <c r="F23" s="139"/>
      <c r="G23" s="140">
        <v>2435</v>
      </c>
      <c r="H23" s="141"/>
      <c r="I23" s="9">
        <f t="shared" si="0"/>
        <v>3200</v>
      </c>
      <c r="J23" s="145"/>
      <c r="K23" s="39"/>
      <c r="L23" s="39"/>
      <c r="M23" s="39"/>
    </row>
    <row r="24" spans="1:13" ht="30" customHeight="1" x14ac:dyDescent="0.3">
      <c r="A24" s="74" t="s">
        <v>25</v>
      </c>
      <c r="B24" s="14"/>
      <c r="C24" s="14">
        <v>21</v>
      </c>
      <c r="D24" s="137">
        <v>1552</v>
      </c>
      <c r="E24" s="138"/>
      <c r="F24" s="139"/>
      <c r="G24" s="137"/>
      <c r="H24" s="139"/>
      <c r="I24" s="9">
        <f t="shared" si="0"/>
        <v>1573</v>
      </c>
      <c r="J24" s="145"/>
      <c r="K24" s="39"/>
      <c r="L24" s="39"/>
      <c r="M24" s="39"/>
    </row>
    <row r="25" spans="1:13" ht="30" customHeight="1" x14ac:dyDescent="0.3">
      <c r="A25" s="74" t="s">
        <v>40</v>
      </c>
      <c r="B25" s="14"/>
      <c r="C25" s="14"/>
      <c r="D25" s="137">
        <v>492</v>
      </c>
      <c r="E25" s="138"/>
      <c r="F25" s="139"/>
      <c r="G25" s="137"/>
      <c r="H25" s="139"/>
      <c r="I25" s="9">
        <f t="shared" si="0"/>
        <v>492</v>
      </c>
      <c r="J25" s="145"/>
      <c r="K25" s="39"/>
      <c r="L25" s="39"/>
      <c r="M25" s="39"/>
    </row>
    <row r="26" spans="1:13" ht="30" customHeight="1" x14ac:dyDescent="0.3">
      <c r="A26" s="74" t="s">
        <v>38</v>
      </c>
      <c r="B26" s="14"/>
      <c r="C26" s="14">
        <v>10000</v>
      </c>
      <c r="D26" s="137"/>
      <c r="E26" s="138"/>
      <c r="F26" s="139"/>
      <c r="G26" s="137"/>
      <c r="H26" s="139"/>
      <c r="I26" s="9">
        <v>10000</v>
      </c>
      <c r="J26" s="145"/>
      <c r="K26" s="39"/>
      <c r="L26" s="39"/>
      <c r="M26" s="39"/>
    </row>
    <row r="27" spans="1:13" ht="30" customHeight="1" x14ac:dyDescent="0.3">
      <c r="A27" s="74" t="s">
        <v>37</v>
      </c>
      <c r="B27" s="14"/>
      <c r="C27" s="14"/>
      <c r="D27" s="137">
        <v>1077</v>
      </c>
      <c r="E27" s="138"/>
      <c r="F27" s="139"/>
      <c r="G27" s="137"/>
      <c r="H27" s="139"/>
      <c r="I27" s="9">
        <f t="shared" si="0"/>
        <v>1077</v>
      </c>
      <c r="J27" s="145"/>
      <c r="K27" s="39"/>
      <c r="L27" s="39"/>
      <c r="M27" s="39"/>
    </row>
    <row r="28" spans="1:13" ht="30" customHeight="1" x14ac:dyDescent="0.3">
      <c r="A28" s="74" t="s">
        <v>36</v>
      </c>
      <c r="B28" s="14"/>
      <c r="C28" s="14">
        <v>194</v>
      </c>
      <c r="D28" s="137">
        <v>408</v>
      </c>
      <c r="E28" s="138"/>
      <c r="F28" s="139"/>
      <c r="G28" s="137"/>
      <c r="H28" s="139"/>
      <c r="I28" s="9">
        <f t="shared" si="0"/>
        <v>602</v>
      </c>
      <c r="J28" s="145"/>
      <c r="K28" s="39"/>
      <c r="L28" s="39"/>
      <c r="M28" s="39"/>
    </row>
    <row r="29" spans="1:13" ht="30" customHeight="1" x14ac:dyDescent="0.3">
      <c r="A29" s="74" t="s">
        <v>255</v>
      </c>
      <c r="B29" s="14"/>
      <c r="C29" s="14"/>
      <c r="D29" s="137">
        <v>1463</v>
      </c>
      <c r="E29" s="138"/>
      <c r="F29" s="139"/>
      <c r="G29" s="137"/>
      <c r="H29" s="139"/>
      <c r="I29" s="9">
        <f t="shared" si="0"/>
        <v>1463</v>
      </c>
      <c r="J29" s="145"/>
      <c r="K29" s="39"/>
      <c r="L29" s="39"/>
      <c r="M29" s="39"/>
    </row>
    <row r="30" spans="1:13" ht="30" customHeight="1" x14ac:dyDescent="0.3">
      <c r="A30" s="61" t="s">
        <v>1</v>
      </c>
      <c r="B30" s="62">
        <f>SUM(B5:B29)</f>
        <v>40197</v>
      </c>
      <c r="C30" s="62">
        <f>SUM(C5:C29)</f>
        <v>87115</v>
      </c>
      <c r="D30" s="149">
        <f>SUM(D5:F29)</f>
        <v>136248</v>
      </c>
      <c r="E30" s="149"/>
      <c r="F30" s="149"/>
      <c r="G30" s="149">
        <f>SUM(G5:H29)</f>
        <v>111803</v>
      </c>
      <c r="H30" s="149"/>
      <c r="I30" s="9">
        <f>SUM(B30:H30)</f>
        <v>375363</v>
      </c>
      <c r="J30" s="13"/>
    </row>
    <row r="34" spans="1:6" ht="18.75" customHeight="1" x14ac:dyDescent="0.25">
      <c r="A34" s="114" t="s">
        <v>278</v>
      </c>
      <c r="B34" s="115"/>
      <c r="C34" s="115"/>
      <c r="D34" s="115"/>
      <c r="E34" s="115"/>
      <c r="F34" s="116"/>
    </row>
    <row r="35" spans="1:6" ht="33" customHeight="1" x14ac:dyDescent="0.25">
      <c r="A35" s="146" t="s">
        <v>19</v>
      </c>
      <c r="B35" s="147" t="s">
        <v>0</v>
      </c>
      <c r="C35" s="148"/>
      <c r="D35" s="146" t="s">
        <v>2</v>
      </c>
      <c r="E35" s="146" t="s">
        <v>154</v>
      </c>
      <c r="F35" s="146"/>
    </row>
    <row r="36" spans="1:6" ht="21.75" customHeight="1" x14ac:dyDescent="0.25">
      <c r="A36" s="146"/>
      <c r="B36" s="63" t="s">
        <v>10</v>
      </c>
      <c r="C36" s="63" t="s">
        <v>11</v>
      </c>
      <c r="D36" s="146"/>
      <c r="E36" s="146"/>
      <c r="F36" s="146"/>
    </row>
    <row r="37" spans="1:6" ht="30" customHeight="1" x14ac:dyDescent="0.3">
      <c r="A37" s="77" t="s">
        <v>22</v>
      </c>
      <c r="B37" s="18">
        <v>326</v>
      </c>
      <c r="C37" s="18">
        <v>427</v>
      </c>
      <c r="D37" s="19">
        <f>SUM(B37:C37)</f>
        <v>753</v>
      </c>
      <c r="E37" s="150" t="s">
        <v>370</v>
      </c>
      <c r="F37" s="151"/>
    </row>
    <row r="38" spans="1:6" ht="27" customHeight="1" x14ac:dyDescent="0.3">
      <c r="A38" s="20" t="s">
        <v>2</v>
      </c>
      <c r="B38" s="8">
        <f>SUM(B37:B37)</f>
        <v>326</v>
      </c>
      <c r="C38" s="8">
        <f>SUM(C37:C37)</f>
        <v>427</v>
      </c>
      <c r="D38" s="8">
        <f>SUM(D37:D37)</f>
        <v>753</v>
      </c>
      <c r="E38" s="152"/>
      <c r="F38" s="153"/>
    </row>
  </sheetData>
  <sortState ref="A5:I30">
    <sortCondition descending="1" ref="H5:H30"/>
  </sortState>
  <mergeCells count="65">
    <mergeCell ref="E37:F38"/>
    <mergeCell ref="G26:H26"/>
    <mergeCell ref="G19:H19"/>
    <mergeCell ref="G30:H30"/>
    <mergeCell ref="D29:F29"/>
    <mergeCell ref="G27:H27"/>
    <mergeCell ref="G28:H28"/>
    <mergeCell ref="G29:H29"/>
    <mergeCell ref="B17:C17"/>
    <mergeCell ref="A35:A36"/>
    <mergeCell ref="D35:D36"/>
    <mergeCell ref="E35:F36"/>
    <mergeCell ref="D17:F17"/>
    <mergeCell ref="B35:C35"/>
    <mergeCell ref="A34:F34"/>
    <mergeCell ref="D25:F25"/>
    <mergeCell ref="D26:F26"/>
    <mergeCell ref="D27:F27"/>
    <mergeCell ref="D28:F28"/>
    <mergeCell ref="D30:F30"/>
    <mergeCell ref="G16:H16"/>
    <mergeCell ref="G18:H18"/>
    <mergeCell ref="G17:H17"/>
    <mergeCell ref="G25:H25"/>
    <mergeCell ref="D20:F20"/>
    <mergeCell ref="D19:F19"/>
    <mergeCell ref="G20:H20"/>
    <mergeCell ref="G21:H21"/>
    <mergeCell ref="D21:F21"/>
    <mergeCell ref="G22:H22"/>
    <mergeCell ref="D23:F23"/>
    <mergeCell ref="G23:H23"/>
    <mergeCell ref="D24:F24"/>
    <mergeCell ref="G24:H24"/>
    <mergeCell ref="D22:F22"/>
    <mergeCell ref="D18:F18"/>
    <mergeCell ref="G9:H9"/>
    <mergeCell ref="D15:F15"/>
    <mergeCell ref="G15:H15"/>
    <mergeCell ref="D14:F14"/>
    <mergeCell ref="G14:H14"/>
    <mergeCell ref="G13:H13"/>
    <mergeCell ref="D13:F13"/>
    <mergeCell ref="D10:F10"/>
    <mergeCell ref="G10:H10"/>
    <mergeCell ref="G11:H11"/>
    <mergeCell ref="D11:F11"/>
    <mergeCell ref="D12:F12"/>
    <mergeCell ref="G12:H12"/>
    <mergeCell ref="A2:J2"/>
    <mergeCell ref="J3:J4"/>
    <mergeCell ref="D6:F6"/>
    <mergeCell ref="G6:H6"/>
    <mergeCell ref="D7:F7"/>
    <mergeCell ref="G7:H7"/>
    <mergeCell ref="A3:A4"/>
    <mergeCell ref="I3:I4"/>
    <mergeCell ref="B3:H3"/>
    <mergeCell ref="D5:F5"/>
    <mergeCell ref="G5:H5"/>
    <mergeCell ref="J5:J29"/>
    <mergeCell ref="D8:F8"/>
    <mergeCell ref="G8:H8"/>
    <mergeCell ref="D9:F9"/>
    <mergeCell ref="D16:F16"/>
  </mergeCells>
  <printOptions horizontalCentered="1"/>
  <pageMargins left="0" right="0" top="1.1417322834645669" bottom="0" header="0.31496062992125984" footer="0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12"/>
  <sheetViews>
    <sheetView zoomScale="70" zoomScaleNormal="70" workbookViewId="0">
      <selection activeCell="E29" sqref="E29"/>
    </sheetView>
  </sheetViews>
  <sheetFormatPr defaultColWidth="23" defaultRowHeight="20.25" x14ac:dyDescent="0.3"/>
  <cols>
    <col min="1" max="1" width="45.7109375" style="15" customWidth="1"/>
    <col min="2" max="2" width="35.140625" style="15" customWidth="1"/>
    <col min="3" max="3" width="25.140625" style="17" customWidth="1"/>
    <col min="4" max="4" width="23" style="15"/>
    <col min="5" max="5" width="30.5703125" style="15" customWidth="1"/>
    <col min="6" max="16384" width="23" style="15"/>
  </cols>
  <sheetData>
    <row r="1" spans="1:6" x14ac:dyDescent="0.3">
      <c r="F1" s="81" t="s">
        <v>322</v>
      </c>
    </row>
    <row r="2" spans="1:6" ht="49.5" customHeight="1" x14ac:dyDescent="0.3">
      <c r="A2" s="154" t="s">
        <v>331</v>
      </c>
      <c r="B2" s="154"/>
      <c r="C2" s="154"/>
      <c r="D2" s="154"/>
      <c r="E2" s="154"/>
      <c r="F2" s="154"/>
    </row>
    <row r="3" spans="1:6" s="16" customFormat="1" ht="45.75" customHeight="1" x14ac:dyDescent="0.3">
      <c r="A3" s="38" t="s">
        <v>19</v>
      </c>
      <c r="B3" s="38" t="s">
        <v>47</v>
      </c>
      <c r="C3" s="38" t="s">
        <v>48</v>
      </c>
      <c r="D3" s="38" t="s">
        <v>50</v>
      </c>
      <c r="E3" s="38" t="s">
        <v>258</v>
      </c>
      <c r="F3" s="38" t="s">
        <v>154</v>
      </c>
    </row>
    <row r="4" spans="1:6" s="16" customFormat="1" ht="45.75" customHeight="1" x14ac:dyDescent="0.3">
      <c r="A4" s="128" t="s">
        <v>153</v>
      </c>
      <c r="B4" s="64" t="s">
        <v>116</v>
      </c>
      <c r="C4" s="64" t="s">
        <v>282</v>
      </c>
      <c r="D4" s="46" t="s">
        <v>287</v>
      </c>
      <c r="E4" s="65">
        <v>19020</v>
      </c>
      <c r="F4" s="155" t="s">
        <v>155</v>
      </c>
    </row>
    <row r="5" spans="1:6" s="16" customFormat="1" ht="45.75" customHeight="1" x14ac:dyDescent="0.3">
      <c r="A5" s="130"/>
      <c r="B5" s="64" t="s">
        <v>280</v>
      </c>
      <c r="C5" s="64" t="s">
        <v>283</v>
      </c>
      <c r="D5" s="46" t="s">
        <v>263</v>
      </c>
      <c r="E5" s="65">
        <v>4680</v>
      </c>
      <c r="F5" s="155"/>
    </row>
    <row r="6" spans="1:6" s="16" customFormat="1" ht="45.75" customHeight="1" x14ac:dyDescent="0.3">
      <c r="A6" s="130"/>
      <c r="B6" s="64" t="s">
        <v>224</v>
      </c>
      <c r="C6" s="64" t="s">
        <v>284</v>
      </c>
      <c r="D6" s="46" t="s">
        <v>263</v>
      </c>
      <c r="E6" s="65">
        <v>2560</v>
      </c>
      <c r="F6" s="155"/>
    </row>
    <row r="7" spans="1:6" s="16" customFormat="1" ht="45.75" customHeight="1" x14ac:dyDescent="0.3">
      <c r="A7" s="130"/>
      <c r="B7" s="64" t="s">
        <v>118</v>
      </c>
      <c r="C7" s="64" t="s">
        <v>285</v>
      </c>
      <c r="D7" s="46" t="s">
        <v>263</v>
      </c>
      <c r="E7" s="65">
        <v>5720</v>
      </c>
      <c r="F7" s="155"/>
    </row>
    <row r="8" spans="1:6" s="16" customFormat="1" ht="45.75" customHeight="1" x14ac:dyDescent="0.3">
      <c r="A8" s="129"/>
      <c r="B8" s="64" t="s">
        <v>281</v>
      </c>
      <c r="C8" s="64" t="s">
        <v>286</v>
      </c>
      <c r="D8" s="46" t="s">
        <v>263</v>
      </c>
      <c r="E8" s="65">
        <v>1480</v>
      </c>
      <c r="F8" s="155"/>
    </row>
    <row r="9" spans="1:6" s="16" customFormat="1" ht="45.75" customHeight="1" x14ac:dyDescent="0.3">
      <c r="A9" s="66" t="s">
        <v>42</v>
      </c>
      <c r="B9" s="64" t="s">
        <v>70</v>
      </c>
      <c r="C9" s="64" t="s">
        <v>259</v>
      </c>
      <c r="D9" s="46" t="s">
        <v>260</v>
      </c>
      <c r="E9" s="65">
        <v>50407</v>
      </c>
      <c r="F9" s="155"/>
    </row>
    <row r="10" spans="1:6" s="16" customFormat="1" ht="38.25" customHeight="1" x14ac:dyDescent="0.3">
      <c r="A10" s="66" t="s">
        <v>261</v>
      </c>
      <c r="B10" s="64" t="s">
        <v>75</v>
      </c>
      <c r="C10" s="46" t="s">
        <v>262</v>
      </c>
      <c r="D10" s="46" t="s">
        <v>263</v>
      </c>
      <c r="E10" s="65">
        <v>28980</v>
      </c>
      <c r="F10" s="155"/>
    </row>
    <row r="11" spans="1:6" s="16" customFormat="1" ht="38.25" customHeight="1" x14ac:dyDescent="0.3">
      <c r="A11" s="66" t="s">
        <v>152</v>
      </c>
      <c r="B11" s="66" t="s">
        <v>107</v>
      </c>
      <c r="C11" s="53" t="s">
        <v>264</v>
      </c>
      <c r="D11" s="53" t="s">
        <v>265</v>
      </c>
      <c r="E11" s="67">
        <v>9000</v>
      </c>
      <c r="F11" s="155"/>
    </row>
    <row r="12" spans="1:6" s="16" customFormat="1" ht="38.25" customHeight="1" x14ac:dyDescent="0.3">
      <c r="A12" s="112" t="s">
        <v>1</v>
      </c>
      <c r="B12" s="112"/>
      <c r="C12" s="112"/>
      <c r="D12" s="112"/>
      <c r="E12" s="48">
        <f>SUM(E4:E11)</f>
        <v>121847</v>
      </c>
      <c r="F12" s="37"/>
    </row>
  </sheetData>
  <mergeCells count="4">
    <mergeCell ref="A2:F2"/>
    <mergeCell ref="A12:D12"/>
    <mergeCell ref="F4:F11"/>
    <mergeCell ref="A4:A8"/>
  </mergeCells>
  <printOptions horizontalCentered="1"/>
  <pageMargins left="0" right="0" top="1.1811023622047245" bottom="0" header="0" footer="0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35"/>
  <sheetViews>
    <sheetView zoomScale="70" zoomScaleNormal="70" workbookViewId="0">
      <selection activeCell="B31" sqref="B31"/>
    </sheetView>
  </sheetViews>
  <sheetFormatPr defaultColWidth="23" defaultRowHeight="20.25" x14ac:dyDescent="0.3"/>
  <cols>
    <col min="1" max="1" width="59.28515625" style="15" customWidth="1"/>
    <col min="2" max="2" width="35.5703125" style="15" customWidth="1"/>
    <col min="3" max="3" width="18.140625" style="15" customWidth="1"/>
    <col min="4" max="4" width="12.7109375" style="17" customWidth="1"/>
    <col min="5" max="16384" width="23" style="15"/>
  </cols>
  <sheetData>
    <row r="1" spans="1:4" x14ac:dyDescent="0.3">
      <c r="C1" s="81" t="s">
        <v>323</v>
      </c>
    </row>
    <row r="2" spans="1:4" ht="36.75" customHeight="1" x14ac:dyDescent="0.3">
      <c r="A2" s="119" t="s">
        <v>293</v>
      </c>
      <c r="B2" s="119"/>
      <c r="C2" s="119"/>
      <c r="D2" s="22"/>
    </row>
    <row r="3" spans="1:4" ht="29.25" customHeight="1" x14ac:dyDescent="0.3">
      <c r="A3" s="146" t="s">
        <v>19</v>
      </c>
      <c r="B3" s="68" t="s">
        <v>0</v>
      </c>
      <c r="C3" s="146" t="s">
        <v>154</v>
      </c>
      <c r="D3" s="23"/>
    </row>
    <row r="4" spans="1:4" ht="51.75" customHeight="1" x14ac:dyDescent="0.3">
      <c r="A4" s="146"/>
      <c r="B4" s="63" t="s">
        <v>294</v>
      </c>
      <c r="C4" s="146"/>
      <c r="D4" s="24"/>
    </row>
    <row r="5" spans="1:4" ht="22.5" customHeight="1" x14ac:dyDescent="0.3">
      <c r="A5" s="78" t="s">
        <v>45</v>
      </c>
      <c r="B5" s="25">
        <v>30000</v>
      </c>
      <c r="C5" s="156" t="s">
        <v>155</v>
      </c>
      <c r="D5" s="26"/>
    </row>
    <row r="6" spans="1:4" ht="22.5" customHeight="1" x14ac:dyDescent="0.3">
      <c r="A6" s="79" t="s">
        <v>32</v>
      </c>
      <c r="B6" s="25">
        <v>20000</v>
      </c>
      <c r="C6" s="157"/>
      <c r="D6" s="27"/>
    </row>
    <row r="7" spans="1:4" ht="22.5" customHeight="1" x14ac:dyDescent="0.3">
      <c r="A7" s="80" t="s">
        <v>23</v>
      </c>
      <c r="B7" s="28">
        <v>10000</v>
      </c>
      <c r="C7" s="157"/>
      <c r="D7" s="26"/>
    </row>
    <row r="8" spans="1:4" ht="22.5" customHeight="1" x14ac:dyDescent="0.3">
      <c r="A8" s="80" t="s">
        <v>22</v>
      </c>
      <c r="B8" s="28">
        <v>10000</v>
      </c>
      <c r="C8" s="157"/>
      <c r="D8" s="26"/>
    </row>
    <row r="9" spans="1:4" ht="22.5" customHeight="1" x14ac:dyDescent="0.3">
      <c r="A9" s="79" t="s">
        <v>31</v>
      </c>
      <c r="B9" s="25">
        <v>8000</v>
      </c>
      <c r="C9" s="157"/>
      <c r="D9" s="26"/>
    </row>
    <row r="10" spans="1:4" ht="22.5" customHeight="1" x14ac:dyDescent="0.3">
      <c r="A10" s="79" t="s">
        <v>43</v>
      </c>
      <c r="B10" s="25">
        <v>5000</v>
      </c>
      <c r="C10" s="157"/>
      <c r="D10" s="27"/>
    </row>
    <row r="11" spans="1:4" ht="22.5" customHeight="1" x14ac:dyDescent="0.3">
      <c r="A11" s="79" t="s">
        <v>44</v>
      </c>
      <c r="B11" s="25">
        <v>5000</v>
      </c>
      <c r="C11" s="157"/>
      <c r="D11" s="26"/>
    </row>
    <row r="12" spans="1:4" ht="22.5" customHeight="1" x14ac:dyDescent="0.3">
      <c r="A12" s="79" t="s">
        <v>38</v>
      </c>
      <c r="B12" s="25">
        <v>1000</v>
      </c>
      <c r="C12" s="158"/>
      <c r="D12" s="26"/>
    </row>
    <row r="13" spans="1:4" ht="22.5" customHeight="1" x14ac:dyDescent="0.3">
      <c r="A13" s="79" t="s">
        <v>24</v>
      </c>
      <c r="B13" s="25">
        <v>14000</v>
      </c>
      <c r="C13" s="156" t="s">
        <v>371</v>
      </c>
      <c r="D13" s="27"/>
    </row>
    <row r="14" spans="1:4" ht="22.5" customHeight="1" x14ac:dyDescent="0.3">
      <c r="A14" s="80" t="s">
        <v>261</v>
      </c>
      <c r="B14" s="28">
        <f>12000+3000</f>
        <v>15000</v>
      </c>
      <c r="C14" s="157"/>
      <c r="D14" s="26"/>
    </row>
    <row r="15" spans="1:4" ht="22.5" customHeight="1" x14ac:dyDescent="0.3">
      <c r="A15" s="80" t="s">
        <v>279</v>
      </c>
      <c r="B15" s="28">
        <f>10000+4000</f>
        <v>14000</v>
      </c>
      <c r="C15" s="157"/>
      <c r="D15" s="26"/>
    </row>
    <row r="16" spans="1:4" ht="22.5" customHeight="1" x14ac:dyDescent="0.3">
      <c r="A16" s="79" t="s">
        <v>295</v>
      </c>
      <c r="B16" s="29">
        <f>10000+2000</f>
        <v>12000</v>
      </c>
      <c r="C16" s="157"/>
      <c r="D16" s="27"/>
    </row>
    <row r="17" spans="1:4" ht="22.5" customHeight="1" x14ac:dyDescent="0.3">
      <c r="A17" s="79" t="s">
        <v>273</v>
      </c>
      <c r="B17" s="25">
        <f>10000+3000</f>
        <v>13000</v>
      </c>
      <c r="C17" s="157"/>
      <c r="D17" s="27"/>
    </row>
    <row r="18" spans="1:4" ht="22.5" customHeight="1" x14ac:dyDescent="0.3">
      <c r="A18" s="80" t="s">
        <v>39</v>
      </c>
      <c r="B18" s="28">
        <v>12000</v>
      </c>
      <c r="C18" s="157"/>
      <c r="D18" s="26"/>
    </row>
    <row r="19" spans="1:4" ht="22.5" customHeight="1" x14ac:dyDescent="0.3">
      <c r="A19" s="79" t="s">
        <v>296</v>
      </c>
      <c r="B19" s="25">
        <f>12000+2000</f>
        <v>14000</v>
      </c>
      <c r="C19" s="157"/>
      <c r="D19" s="26"/>
    </row>
    <row r="20" spans="1:4" ht="22.5" customHeight="1" x14ac:dyDescent="0.3">
      <c r="A20" s="80" t="s">
        <v>297</v>
      </c>
      <c r="B20" s="28">
        <f>10000+2000</f>
        <v>12000</v>
      </c>
      <c r="C20" s="157"/>
      <c r="D20" s="26"/>
    </row>
    <row r="21" spans="1:4" ht="22.5" customHeight="1" x14ac:dyDescent="0.3">
      <c r="A21" s="79" t="s">
        <v>26</v>
      </c>
      <c r="B21" s="25">
        <v>10000</v>
      </c>
      <c r="C21" s="157"/>
      <c r="D21" s="26"/>
    </row>
    <row r="22" spans="1:4" ht="22.5" customHeight="1" x14ac:dyDescent="0.3">
      <c r="A22" s="79" t="s">
        <v>41</v>
      </c>
      <c r="B22" s="25">
        <v>7500</v>
      </c>
      <c r="C22" s="157"/>
      <c r="D22" s="26"/>
    </row>
    <row r="23" spans="1:4" ht="22.5" customHeight="1" x14ac:dyDescent="0.3">
      <c r="A23" s="79" t="s">
        <v>33</v>
      </c>
      <c r="B23" s="25">
        <v>6000</v>
      </c>
      <c r="C23" s="157"/>
      <c r="D23" s="27"/>
    </row>
    <row r="24" spans="1:4" ht="22.5" customHeight="1" x14ac:dyDescent="0.3">
      <c r="A24" s="79" t="s">
        <v>27</v>
      </c>
      <c r="B24" s="25">
        <v>8500</v>
      </c>
      <c r="C24" s="157"/>
      <c r="D24" s="27"/>
    </row>
    <row r="25" spans="1:4" ht="22.5" customHeight="1" x14ac:dyDescent="0.3">
      <c r="A25" s="79" t="s">
        <v>298</v>
      </c>
      <c r="B25" s="29">
        <v>5000</v>
      </c>
      <c r="C25" s="157"/>
      <c r="D25" s="26"/>
    </row>
    <row r="26" spans="1:4" ht="22.5" customHeight="1" x14ac:dyDescent="0.3">
      <c r="A26" s="80" t="s">
        <v>36</v>
      </c>
      <c r="B26" s="30">
        <v>7500</v>
      </c>
      <c r="C26" s="157"/>
      <c r="D26" s="26"/>
    </row>
    <row r="27" spans="1:4" ht="22.5" customHeight="1" x14ac:dyDescent="0.3">
      <c r="A27" s="79" t="s">
        <v>40</v>
      </c>
      <c r="B27" s="25">
        <v>6000</v>
      </c>
      <c r="C27" s="157"/>
      <c r="D27" s="27"/>
    </row>
    <row r="28" spans="1:4" ht="22.5" customHeight="1" x14ac:dyDescent="0.3">
      <c r="A28" s="80" t="s">
        <v>42</v>
      </c>
      <c r="B28" s="28">
        <v>5000</v>
      </c>
      <c r="C28" s="157"/>
      <c r="D28" s="26"/>
    </row>
    <row r="29" spans="1:4" ht="22.5" customHeight="1" x14ac:dyDescent="0.3">
      <c r="A29" s="80" t="s">
        <v>20</v>
      </c>
      <c r="B29" s="28">
        <v>5000</v>
      </c>
      <c r="C29" s="157"/>
      <c r="D29" s="26"/>
    </row>
    <row r="30" spans="1:4" ht="22.5" customHeight="1" x14ac:dyDescent="0.3">
      <c r="A30" s="80" t="s">
        <v>256</v>
      </c>
      <c r="B30" s="28">
        <v>6750</v>
      </c>
      <c r="C30" s="157"/>
      <c r="D30" s="27"/>
    </row>
    <row r="31" spans="1:4" ht="22.5" customHeight="1" x14ac:dyDescent="0.3">
      <c r="A31" s="79" t="s">
        <v>29</v>
      </c>
      <c r="B31" s="25">
        <v>4750</v>
      </c>
      <c r="C31" s="157"/>
      <c r="D31" s="27"/>
    </row>
    <row r="32" spans="1:4" ht="22.5" customHeight="1" x14ac:dyDescent="0.3">
      <c r="A32" s="79" t="s">
        <v>28</v>
      </c>
      <c r="B32" s="25">
        <v>5000</v>
      </c>
      <c r="C32" s="157"/>
      <c r="D32" s="26"/>
    </row>
    <row r="33" spans="1:4" ht="22.5" customHeight="1" x14ac:dyDescent="0.3">
      <c r="A33" s="79" t="s">
        <v>37</v>
      </c>
      <c r="B33" s="25">
        <v>4000</v>
      </c>
      <c r="C33" s="157"/>
      <c r="D33" s="26"/>
    </row>
    <row r="34" spans="1:4" ht="22.5" customHeight="1" x14ac:dyDescent="0.3">
      <c r="A34" s="79" t="s">
        <v>25</v>
      </c>
      <c r="B34" s="25">
        <v>4000</v>
      </c>
      <c r="C34" s="158"/>
      <c r="D34" s="26"/>
    </row>
    <row r="35" spans="1:4" ht="24" customHeight="1" x14ac:dyDescent="0.3">
      <c r="A35" s="31" t="s">
        <v>1</v>
      </c>
      <c r="B35" s="32">
        <f>SUM(B5:B34)</f>
        <v>280000</v>
      </c>
      <c r="C35" s="32"/>
      <c r="D35" s="33"/>
    </row>
  </sheetData>
  <mergeCells count="5">
    <mergeCell ref="C5:C12"/>
    <mergeCell ref="C13:C34"/>
    <mergeCell ref="A2:C2"/>
    <mergeCell ref="A3:A4"/>
    <mergeCell ref="C3:C4"/>
  </mergeCells>
  <printOptions horizontalCentered="1" verticalCentered="1"/>
  <pageMargins left="0" right="0" top="0" bottom="0" header="0" footer="0"/>
  <pageSetup paperSize="9" scale="63" orientation="landscape" r:id="rId1"/>
  <rowBreaks count="1" manualBreakCount="1">
    <brk id="3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9"/>
  <sheetViews>
    <sheetView zoomScale="85" zoomScaleNormal="85" workbookViewId="0">
      <selection activeCell="N4" sqref="N4"/>
    </sheetView>
  </sheetViews>
  <sheetFormatPr defaultColWidth="9.140625" defaultRowHeight="15" x14ac:dyDescent="0.25"/>
  <cols>
    <col min="1" max="1" width="36.7109375" style="4" customWidth="1"/>
    <col min="2" max="2" width="38.42578125" style="4" customWidth="1"/>
    <col min="3" max="3" width="23.28515625" style="4" bestFit="1" customWidth="1"/>
    <col min="4" max="4" width="15.140625" style="4" customWidth="1"/>
    <col min="5" max="5" width="25.5703125" style="4" bestFit="1" customWidth="1"/>
    <col min="6" max="6" width="16" style="4" customWidth="1"/>
    <col min="7" max="16384" width="9.140625" style="4"/>
  </cols>
  <sheetData>
    <row r="1" spans="1:6" ht="18.75" x14ac:dyDescent="0.3">
      <c r="F1" s="81" t="s">
        <v>324</v>
      </c>
    </row>
    <row r="2" spans="1:6" ht="31.5" customHeight="1" x14ac:dyDescent="0.25">
      <c r="A2" s="159" t="s">
        <v>266</v>
      </c>
      <c r="B2" s="159"/>
      <c r="C2" s="159"/>
      <c r="D2" s="159"/>
      <c r="E2" s="159"/>
      <c r="F2" s="159"/>
    </row>
    <row r="3" spans="1:6" ht="48" customHeight="1" x14ac:dyDescent="0.25">
      <c r="A3" s="38" t="s">
        <v>19</v>
      </c>
      <c r="B3" s="38" t="s">
        <v>47</v>
      </c>
      <c r="C3" s="38" t="s">
        <v>48</v>
      </c>
      <c r="D3" s="38" t="s">
        <v>50</v>
      </c>
      <c r="E3" s="38" t="s">
        <v>151</v>
      </c>
      <c r="F3" s="38" t="s">
        <v>154</v>
      </c>
    </row>
    <row r="4" spans="1:6" ht="30.75" customHeight="1" x14ac:dyDescent="0.25">
      <c r="A4" s="66" t="s">
        <v>30</v>
      </c>
      <c r="B4" s="46" t="s">
        <v>276</v>
      </c>
      <c r="C4" s="46" t="s">
        <v>277</v>
      </c>
      <c r="D4" s="46" t="s">
        <v>268</v>
      </c>
      <c r="E4" s="65">
        <v>1200</v>
      </c>
      <c r="F4" s="160" t="s">
        <v>155</v>
      </c>
    </row>
    <row r="5" spans="1:6" ht="30.75" customHeight="1" x14ac:dyDescent="0.25">
      <c r="A5" s="66" t="s">
        <v>273</v>
      </c>
      <c r="B5" s="46" t="s">
        <v>274</v>
      </c>
      <c r="C5" s="46" t="s">
        <v>275</v>
      </c>
      <c r="D5" s="46" t="s">
        <v>268</v>
      </c>
      <c r="E5" s="65">
        <v>8860</v>
      </c>
      <c r="F5" s="160"/>
    </row>
    <row r="6" spans="1:6" ht="30.75" customHeight="1" x14ac:dyDescent="0.25">
      <c r="A6" s="128" t="s">
        <v>261</v>
      </c>
      <c r="B6" s="46" t="s">
        <v>74</v>
      </c>
      <c r="C6" s="46" t="s">
        <v>267</v>
      </c>
      <c r="D6" s="46" t="s">
        <v>268</v>
      </c>
      <c r="E6" s="65">
        <v>26060</v>
      </c>
      <c r="F6" s="160"/>
    </row>
    <row r="7" spans="1:6" ht="30.75" customHeight="1" x14ac:dyDescent="0.25">
      <c r="A7" s="130"/>
      <c r="B7" s="46" t="s">
        <v>269</v>
      </c>
      <c r="C7" s="46" t="s">
        <v>270</v>
      </c>
      <c r="D7" s="46" t="s">
        <v>268</v>
      </c>
      <c r="E7" s="65">
        <v>26000</v>
      </c>
      <c r="F7" s="160"/>
    </row>
    <row r="8" spans="1:6" ht="30.75" customHeight="1" x14ac:dyDescent="0.25">
      <c r="A8" s="129"/>
      <c r="B8" s="46" t="s">
        <v>271</v>
      </c>
      <c r="C8" s="46" t="s">
        <v>272</v>
      </c>
      <c r="D8" s="46" t="s">
        <v>268</v>
      </c>
      <c r="E8" s="65">
        <v>4300</v>
      </c>
      <c r="F8" s="160"/>
    </row>
    <row r="9" spans="1:6" ht="26.25" customHeight="1" x14ac:dyDescent="0.25">
      <c r="A9" s="112" t="s">
        <v>2</v>
      </c>
      <c r="B9" s="112"/>
      <c r="C9" s="112"/>
      <c r="D9" s="112"/>
      <c r="E9" s="48">
        <f>SUM(E4:E8)</f>
        <v>66420</v>
      </c>
      <c r="F9" s="49"/>
    </row>
  </sheetData>
  <mergeCells count="4">
    <mergeCell ref="A2:F2"/>
    <mergeCell ref="A9:D9"/>
    <mergeCell ref="F4:F8"/>
    <mergeCell ref="A6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14"/>
  <sheetViews>
    <sheetView zoomScale="70" zoomScaleNormal="70" workbookViewId="0">
      <selection activeCell="K13" sqref="K13"/>
    </sheetView>
  </sheetViews>
  <sheetFormatPr defaultRowHeight="15" x14ac:dyDescent="0.25"/>
  <cols>
    <col min="1" max="1" width="50.28515625" customWidth="1"/>
    <col min="2" max="2" width="26" bestFit="1" customWidth="1"/>
    <col min="3" max="3" width="42.140625" bestFit="1" customWidth="1"/>
    <col min="4" max="4" width="24.7109375" customWidth="1"/>
    <col min="5" max="5" width="22.85546875" customWidth="1"/>
    <col min="7" max="7" width="15.85546875" customWidth="1"/>
  </cols>
  <sheetData>
    <row r="1" spans="1:5" ht="18.75" x14ac:dyDescent="0.3">
      <c r="E1" s="81" t="s">
        <v>325</v>
      </c>
    </row>
    <row r="2" spans="1:5" ht="33" customHeight="1" x14ac:dyDescent="0.25">
      <c r="A2" s="114" t="s">
        <v>288</v>
      </c>
      <c r="B2" s="115"/>
      <c r="C2" s="115"/>
      <c r="D2" s="115"/>
      <c r="E2" s="116"/>
    </row>
    <row r="3" spans="1:5" ht="100.5" customHeight="1" x14ac:dyDescent="0.25">
      <c r="A3" s="168" t="s">
        <v>19</v>
      </c>
      <c r="B3" s="69" t="s">
        <v>289</v>
      </c>
      <c r="C3" s="70" t="s">
        <v>290</v>
      </c>
      <c r="D3" s="171" t="s">
        <v>2</v>
      </c>
      <c r="E3" s="171" t="s">
        <v>154</v>
      </c>
    </row>
    <row r="4" spans="1:5" ht="44.25" customHeight="1" x14ac:dyDescent="0.3">
      <c r="A4" s="169"/>
      <c r="B4" s="166" t="s">
        <v>330</v>
      </c>
      <c r="C4" s="167"/>
      <c r="D4" s="172"/>
      <c r="E4" s="172"/>
    </row>
    <row r="5" spans="1:5" ht="26.25" customHeight="1" x14ac:dyDescent="0.25">
      <c r="A5" s="170"/>
      <c r="B5" s="164" t="s">
        <v>291</v>
      </c>
      <c r="C5" s="165"/>
      <c r="D5" s="173"/>
      <c r="E5" s="173"/>
    </row>
    <row r="6" spans="1:5" ht="31.5" customHeight="1" x14ac:dyDescent="0.25">
      <c r="A6" s="5" t="s">
        <v>44</v>
      </c>
      <c r="B6" s="40">
        <f>35000+5000+7500</f>
        <v>47500</v>
      </c>
      <c r="C6" s="21">
        <f>7500-5000</f>
        <v>2500</v>
      </c>
      <c r="D6" s="21">
        <f t="shared" ref="D6:D13" si="0">SUM(B6:C6)</f>
        <v>50000</v>
      </c>
      <c r="E6" s="161" t="s">
        <v>156</v>
      </c>
    </row>
    <row r="7" spans="1:5" ht="31.5" customHeight="1" x14ac:dyDescent="0.25">
      <c r="A7" s="5" t="s">
        <v>22</v>
      </c>
      <c r="B7" s="40">
        <f>35000+5000+7500</f>
        <v>47500</v>
      </c>
      <c r="C7" s="21">
        <v>2500</v>
      </c>
      <c r="D7" s="21">
        <f t="shared" si="0"/>
        <v>50000</v>
      </c>
      <c r="E7" s="162"/>
    </row>
    <row r="8" spans="1:5" ht="31.5" customHeight="1" x14ac:dyDescent="0.25">
      <c r="A8" s="5" t="s">
        <v>23</v>
      </c>
      <c r="B8" s="40">
        <f>35000+2500+7500</f>
        <v>45000</v>
      </c>
      <c r="C8" s="21">
        <f>7500-2500</f>
        <v>5000</v>
      </c>
      <c r="D8" s="21">
        <f t="shared" si="0"/>
        <v>50000</v>
      </c>
      <c r="E8" s="162"/>
    </row>
    <row r="9" spans="1:5" ht="31.5" customHeight="1" x14ac:dyDescent="0.25">
      <c r="A9" s="5" t="s">
        <v>45</v>
      </c>
      <c r="B9" s="40">
        <f>30000+5000+10000</f>
        <v>45000</v>
      </c>
      <c r="C9" s="21">
        <f>10000-5000</f>
        <v>5000</v>
      </c>
      <c r="D9" s="21">
        <f t="shared" si="0"/>
        <v>50000</v>
      </c>
      <c r="E9" s="162"/>
    </row>
    <row r="10" spans="1:5" ht="31.5" customHeight="1" x14ac:dyDescent="0.25">
      <c r="A10" s="5" t="s">
        <v>32</v>
      </c>
      <c r="B10" s="40">
        <f>35000+5000+5000</f>
        <v>45000</v>
      </c>
      <c r="C10" s="21">
        <v>5000</v>
      </c>
      <c r="D10" s="21">
        <f t="shared" si="0"/>
        <v>50000</v>
      </c>
      <c r="E10" s="162"/>
    </row>
    <row r="11" spans="1:5" ht="31.5" customHeight="1" x14ac:dyDescent="0.25">
      <c r="A11" s="5" t="s">
        <v>31</v>
      </c>
      <c r="B11" s="40">
        <v>22500</v>
      </c>
      <c r="C11" s="21">
        <v>2500</v>
      </c>
      <c r="D11" s="21">
        <f t="shared" si="0"/>
        <v>25000</v>
      </c>
      <c r="E11" s="162"/>
    </row>
    <row r="12" spans="1:5" ht="31.5" customHeight="1" x14ac:dyDescent="0.25">
      <c r="A12" s="5" t="s">
        <v>43</v>
      </c>
      <c r="B12" s="40">
        <f>15000+5000+2500</f>
        <v>22500</v>
      </c>
      <c r="C12" s="21">
        <v>2500</v>
      </c>
      <c r="D12" s="21">
        <f t="shared" si="0"/>
        <v>25000</v>
      </c>
      <c r="E12" s="162"/>
    </row>
    <row r="13" spans="1:5" ht="31.5" customHeight="1" x14ac:dyDescent="0.25">
      <c r="A13" s="5" t="s">
        <v>292</v>
      </c>
      <c r="B13" s="40">
        <f>20000+2500+2500</f>
        <v>25000</v>
      </c>
      <c r="C13" s="21"/>
      <c r="D13" s="21">
        <f t="shared" si="0"/>
        <v>25000</v>
      </c>
      <c r="E13" s="163"/>
    </row>
    <row r="14" spans="1:5" ht="30.6" customHeight="1" x14ac:dyDescent="0.3">
      <c r="A14" s="7" t="s">
        <v>2</v>
      </c>
      <c r="B14" s="8">
        <f t="shared" ref="B14:D14" si="1">SUM(B6:B13)</f>
        <v>300000</v>
      </c>
      <c r="C14" s="8">
        <f t="shared" si="1"/>
        <v>25000</v>
      </c>
      <c r="D14" s="8">
        <f t="shared" si="1"/>
        <v>325000</v>
      </c>
      <c r="E14" s="10"/>
    </row>
  </sheetData>
  <mergeCells count="7">
    <mergeCell ref="E6:E13"/>
    <mergeCell ref="A2:E2"/>
    <mergeCell ref="B5:C5"/>
    <mergeCell ref="B4:C4"/>
    <mergeCell ref="A3:A5"/>
    <mergeCell ref="D3:D5"/>
    <mergeCell ref="E3:E5"/>
  </mergeCells>
  <printOptions horizontalCentered="1"/>
  <pageMargins left="0" right="0" top="1.3385826771653544" bottom="0" header="0.51181102362204722" footer="0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="85" zoomScaleNormal="85" workbookViewId="0">
      <selection activeCell="G23" sqref="G23"/>
    </sheetView>
  </sheetViews>
  <sheetFormatPr defaultRowHeight="15.75" x14ac:dyDescent="0.25"/>
  <cols>
    <col min="1" max="1" width="26.85546875" style="86" customWidth="1"/>
    <col min="2" max="2" width="13.7109375" style="86" customWidth="1"/>
    <col min="3" max="3" width="16.28515625" style="86" customWidth="1"/>
    <col min="4" max="4" width="14.5703125" style="86" customWidth="1"/>
    <col min="5" max="5" width="15.5703125" style="86" customWidth="1"/>
    <col min="6" max="7" width="15.140625" style="86" customWidth="1"/>
    <col min="8" max="8" width="18.85546875" style="86" customWidth="1"/>
    <col min="9" max="9" width="14.85546875" style="86" customWidth="1"/>
    <col min="10" max="10" width="14" style="86" customWidth="1"/>
    <col min="11" max="11" width="14.7109375" style="86" customWidth="1"/>
    <col min="12" max="12" width="14.42578125" style="86" customWidth="1"/>
    <col min="13" max="13" width="13.42578125" style="86" customWidth="1"/>
    <col min="14" max="14" width="15.140625" style="86" customWidth="1"/>
    <col min="15" max="15" width="14.140625" style="86" customWidth="1"/>
    <col min="16" max="16" width="12" style="86" customWidth="1"/>
    <col min="17" max="17" width="14.140625" style="86" customWidth="1"/>
    <col min="18" max="19" width="15.85546875" style="86" customWidth="1"/>
    <col min="20" max="20" width="12.140625" style="86" customWidth="1"/>
    <col min="21" max="21" width="14.5703125" style="86" customWidth="1"/>
    <col min="22" max="22" width="12.42578125" style="86" customWidth="1"/>
    <col min="23" max="23" width="13.42578125" style="86" customWidth="1"/>
    <col min="24" max="264" width="9.140625" style="86"/>
    <col min="265" max="265" width="22.5703125" style="86" customWidth="1"/>
    <col min="266" max="266" width="14.42578125" style="86" customWidth="1"/>
    <col min="267" max="269" width="11.85546875" style="86" customWidth="1"/>
    <col min="270" max="270" width="13" style="86" customWidth="1"/>
    <col min="271" max="271" width="14.7109375" style="86" customWidth="1"/>
    <col min="272" max="273" width="13.42578125" style="86" customWidth="1"/>
    <col min="274" max="276" width="14.140625" style="86" customWidth="1"/>
    <col min="277" max="277" width="12.140625" style="86" customWidth="1"/>
    <col min="278" max="278" width="11.42578125" style="86" customWidth="1"/>
    <col min="279" max="520" width="9.140625" style="86"/>
    <col min="521" max="521" width="22.5703125" style="86" customWidth="1"/>
    <col min="522" max="522" width="14.42578125" style="86" customWidth="1"/>
    <col min="523" max="525" width="11.85546875" style="86" customWidth="1"/>
    <col min="526" max="526" width="13" style="86" customWidth="1"/>
    <col min="527" max="527" width="14.7109375" style="86" customWidth="1"/>
    <col min="528" max="529" width="13.42578125" style="86" customWidth="1"/>
    <col min="530" max="532" width="14.140625" style="86" customWidth="1"/>
    <col min="533" max="533" width="12.140625" style="86" customWidth="1"/>
    <col min="534" max="534" width="11.42578125" style="86" customWidth="1"/>
    <col min="535" max="776" width="9.140625" style="86"/>
    <col min="777" max="777" width="22.5703125" style="86" customWidth="1"/>
    <col min="778" max="778" width="14.42578125" style="86" customWidth="1"/>
    <col min="779" max="781" width="11.85546875" style="86" customWidth="1"/>
    <col min="782" max="782" width="13" style="86" customWidth="1"/>
    <col min="783" max="783" width="14.7109375" style="86" customWidth="1"/>
    <col min="784" max="785" width="13.42578125" style="86" customWidth="1"/>
    <col min="786" max="788" width="14.140625" style="86" customWidth="1"/>
    <col min="789" max="789" width="12.140625" style="86" customWidth="1"/>
    <col min="790" max="790" width="11.42578125" style="86" customWidth="1"/>
    <col min="791" max="1032" width="9.140625" style="86"/>
    <col min="1033" max="1033" width="22.5703125" style="86" customWidth="1"/>
    <col min="1034" max="1034" width="14.42578125" style="86" customWidth="1"/>
    <col min="1035" max="1037" width="11.85546875" style="86" customWidth="1"/>
    <col min="1038" max="1038" width="13" style="86" customWidth="1"/>
    <col min="1039" max="1039" width="14.7109375" style="86" customWidth="1"/>
    <col min="1040" max="1041" width="13.42578125" style="86" customWidth="1"/>
    <col min="1042" max="1044" width="14.140625" style="86" customWidth="1"/>
    <col min="1045" max="1045" width="12.140625" style="86" customWidth="1"/>
    <col min="1046" max="1046" width="11.42578125" style="86" customWidth="1"/>
    <col min="1047" max="1288" width="9.140625" style="86"/>
    <col min="1289" max="1289" width="22.5703125" style="86" customWidth="1"/>
    <col min="1290" max="1290" width="14.42578125" style="86" customWidth="1"/>
    <col min="1291" max="1293" width="11.85546875" style="86" customWidth="1"/>
    <col min="1294" max="1294" width="13" style="86" customWidth="1"/>
    <col min="1295" max="1295" width="14.7109375" style="86" customWidth="1"/>
    <col min="1296" max="1297" width="13.42578125" style="86" customWidth="1"/>
    <col min="1298" max="1300" width="14.140625" style="86" customWidth="1"/>
    <col min="1301" max="1301" width="12.140625" style="86" customWidth="1"/>
    <col min="1302" max="1302" width="11.42578125" style="86" customWidth="1"/>
    <col min="1303" max="1544" width="9.140625" style="86"/>
    <col min="1545" max="1545" width="22.5703125" style="86" customWidth="1"/>
    <col min="1546" max="1546" width="14.42578125" style="86" customWidth="1"/>
    <col min="1547" max="1549" width="11.85546875" style="86" customWidth="1"/>
    <col min="1550" max="1550" width="13" style="86" customWidth="1"/>
    <col min="1551" max="1551" width="14.7109375" style="86" customWidth="1"/>
    <col min="1552" max="1553" width="13.42578125" style="86" customWidth="1"/>
    <col min="1554" max="1556" width="14.140625" style="86" customWidth="1"/>
    <col min="1557" max="1557" width="12.140625" style="86" customWidth="1"/>
    <col min="1558" max="1558" width="11.42578125" style="86" customWidth="1"/>
    <col min="1559" max="1800" width="9.140625" style="86"/>
    <col min="1801" max="1801" width="22.5703125" style="86" customWidth="1"/>
    <col min="1802" max="1802" width="14.42578125" style="86" customWidth="1"/>
    <col min="1803" max="1805" width="11.85546875" style="86" customWidth="1"/>
    <col min="1806" max="1806" width="13" style="86" customWidth="1"/>
    <col min="1807" max="1807" width="14.7109375" style="86" customWidth="1"/>
    <col min="1808" max="1809" width="13.42578125" style="86" customWidth="1"/>
    <col min="1810" max="1812" width="14.140625" style="86" customWidth="1"/>
    <col min="1813" max="1813" width="12.140625" style="86" customWidth="1"/>
    <col min="1814" max="1814" width="11.42578125" style="86" customWidth="1"/>
    <col min="1815" max="2056" width="9.140625" style="86"/>
    <col min="2057" max="2057" width="22.5703125" style="86" customWidth="1"/>
    <col min="2058" max="2058" width="14.42578125" style="86" customWidth="1"/>
    <col min="2059" max="2061" width="11.85546875" style="86" customWidth="1"/>
    <col min="2062" max="2062" width="13" style="86" customWidth="1"/>
    <col min="2063" max="2063" width="14.7109375" style="86" customWidth="1"/>
    <col min="2064" max="2065" width="13.42578125" style="86" customWidth="1"/>
    <col min="2066" max="2068" width="14.140625" style="86" customWidth="1"/>
    <col min="2069" max="2069" width="12.140625" style="86" customWidth="1"/>
    <col min="2070" max="2070" width="11.42578125" style="86" customWidth="1"/>
    <col min="2071" max="2312" width="9.140625" style="86"/>
    <col min="2313" max="2313" width="22.5703125" style="86" customWidth="1"/>
    <col min="2314" max="2314" width="14.42578125" style="86" customWidth="1"/>
    <col min="2315" max="2317" width="11.85546875" style="86" customWidth="1"/>
    <col min="2318" max="2318" width="13" style="86" customWidth="1"/>
    <col min="2319" max="2319" width="14.7109375" style="86" customWidth="1"/>
    <col min="2320" max="2321" width="13.42578125" style="86" customWidth="1"/>
    <col min="2322" max="2324" width="14.140625" style="86" customWidth="1"/>
    <col min="2325" max="2325" width="12.140625" style="86" customWidth="1"/>
    <col min="2326" max="2326" width="11.42578125" style="86" customWidth="1"/>
    <col min="2327" max="2568" width="9.140625" style="86"/>
    <col min="2569" max="2569" width="22.5703125" style="86" customWidth="1"/>
    <col min="2570" max="2570" width="14.42578125" style="86" customWidth="1"/>
    <col min="2571" max="2573" width="11.85546875" style="86" customWidth="1"/>
    <col min="2574" max="2574" width="13" style="86" customWidth="1"/>
    <col min="2575" max="2575" width="14.7109375" style="86" customWidth="1"/>
    <col min="2576" max="2577" width="13.42578125" style="86" customWidth="1"/>
    <col min="2578" max="2580" width="14.140625" style="86" customWidth="1"/>
    <col min="2581" max="2581" width="12.140625" style="86" customWidth="1"/>
    <col min="2582" max="2582" width="11.42578125" style="86" customWidth="1"/>
    <col min="2583" max="2824" width="9.140625" style="86"/>
    <col min="2825" max="2825" width="22.5703125" style="86" customWidth="1"/>
    <col min="2826" max="2826" width="14.42578125" style="86" customWidth="1"/>
    <col min="2827" max="2829" width="11.85546875" style="86" customWidth="1"/>
    <col min="2830" max="2830" width="13" style="86" customWidth="1"/>
    <col min="2831" max="2831" width="14.7109375" style="86" customWidth="1"/>
    <col min="2832" max="2833" width="13.42578125" style="86" customWidth="1"/>
    <col min="2834" max="2836" width="14.140625" style="86" customWidth="1"/>
    <col min="2837" max="2837" width="12.140625" style="86" customWidth="1"/>
    <col min="2838" max="2838" width="11.42578125" style="86" customWidth="1"/>
    <col min="2839" max="3080" width="9.140625" style="86"/>
    <col min="3081" max="3081" width="22.5703125" style="86" customWidth="1"/>
    <col min="3082" max="3082" width="14.42578125" style="86" customWidth="1"/>
    <col min="3083" max="3085" width="11.85546875" style="86" customWidth="1"/>
    <col min="3086" max="3086" width="13" style="86" customWidth="1"/>
    <col min="3087" max="3087" width="14.7109375" style="86" customWidth="1"/>
    <col min="3088" max="3089" width="13.42578125" style="86" customWidth="1"/>
    <col min="3090" max="3092" width="14.140625" style="86" customWidth="1"/>
    <col min="3093" max="3093" width="12.140625" style="86" customWidth="1"/>
    <col min="3094" max="3094" width="11.42578125" style="86" customWidth="1"/>
    <col min="3095" max="3336" width="9.140625" style="86"/>
    <col min="3337" max="3337" width="22.5703125" style="86" customWidth="1"/>
    <col min="3338" max="3338" width="14.42578125" style="86" customWidth="1"/>
    <col min="3339" max="3341" width="11.85546875" style="86" customWidth="1"/>
    <col min="3342" max="3342" width="13" style="86" customWidth="1"/>
    <col min="3343" max="3343" width="14.7109375" style="86" customWidth="1"/>
    <col min="3344" max="3345" width="13.42578125" style="86" customWidth="1"/>
    <col min="3346" max="3348" width="14.140625" style="86" customWidth="1"/>
    <col min="3349" max="3349" width="12.140625" style="86" customWidth="1"/>
    <col min="3350" max="3350" width="11.42578125" style="86" customWidth="1"/>
    <col min="3351" max="3592" width="9.140625" style="86"/>
    <col min="3593" max="3593" width="22.5703125" style="86" customWidth="1"/>
    <col min="3594" max="3594" width="14.42578125" style="86" customWidth="1"/>
    <col min="3595" max="3597" width="11.85546875" style="86" customWidth="1"/>
    <col min="3598" max="3598" width="13" style="86" customWidth="1"/>
    <col min="3599" max="3599" width="14.7109375" style="86" customWidth="1"/>
    <col min="3600" max="3601" width="13.42578125" style="86" customWidth="1"/>
    <col min="3602" max="3604" width="14.140625" style="86" customWidth="1"/>
    <col min="3605" max="3605" width="12.140625" style="86" customWidth="1"/>
    <col min="3606" max="3606" width="11.42578125" style="86" customWidth="1"/>
    <col min="3607" max="3848" width="9.140625" style="86"/>
    <col min="3849" max="3849" width="22.5703125" style="86" customWidth="1"/>
    <col min="3850" max="3850" width="14.42578125" style="86" customWidth="1"/>
    <col min="3851" max="3853" width="11.85546875" style="86" customWidth="1"/>
    <col min="3854" max="3854" width="13" style="86" customWidth="1"/>
    <col min="3855" max="3855" width="14.7109375" style="86" customWidth="1"/>
    <col min="3856" max="3857" width="13.42578125" style="86" customWidth="1"/>
    <col min="3858" max="3860" width="14.140625" style="86" customWidth="1"/>
    <col min="3861" max="3861" width="12.140625" style="86" customWidth="1"/>
    <col min="3862" max="3862" width="11.42578125" style="86" customWidth="1"/>
    <col min="3863" max="4104" width="9.140625" style="86"/>
    <col min="4105" max="4105" width="22.5703125" style="86" customWidth="1"/>
    <col min="4106" max="4106" width="14.42578125" style="86" customWidth="1"/>
    <col min="4107" max="4109" width="11.85546875" style="86" customWidth="1"/>
    <col min="4110" max="4110" width="13" style="86" customWidth="1"/>
    <col min="4111" max="4111" width="14.7109375" style="86" customWidth="1"/>
    <col min="4112" max="4113" width="13.42578125" style="86" customWidth="1"/>
    <col min="4114" max="4116" width="14.140625" style="86" customWidth="1"/>
    <col min="4117" max="4117" width="12.140625" style="86" customWidth="1"/>
    <col min="4118" max="4118" width="11.42578125" style="86" customWidth="1"/>
    <col min="4119" max="4360" width="9.140625" style="86"/>
    <col min="4361" max="4361" width="22.5703125" style="86" customWidth="1"/>
    <col min="4362" max="4362" width="14.42578125" style="86" customWidth="1"/>
    <col min="4363" max="4365" width="11.85546875" style="86" customWidth="1"/>
    <col min="4366" max="4366" width="13" style="86" customWidth="1"/>
    <col min="4367" max="4367" width="14.7109375" style="86" customWidth="1"/>
    <col min="4368" max="4369" width="13.42578125" style="86" customWidth="1"/>
    <col min="4370" max="4372" width="14.140625" style="86" customWidth="1"/>
    <col min="4373" max="4373" width="12.140625" style="86" customWidth="1"/>
    <col min="4374" max="4374" width="11.42578125" style="86" customWidth="1"/>
    <col min="4375" max="4616" width="9.140625" style="86"/>
    <col min="4617" max="4617" width="22.5703125" style="86" customWidth="1"/>
    <col min="4618" max="4618" width="14.42578125" style="86" customWidth="1"/>
    <col min="4619" max="4621" width="11.85546875" style="86" customWidth="1"/>
    <col min="4622" max="4622" width="13" style="86" customWidth="1"/>
    <col min="4623" max="4623" width="14.7109375" style="86" customWidth="1"/>
    <col min="4624" max="4625" width="13.42578125" style="86" customWidth="1"/>
    <col min="4626" max="4628" width="14.140625" style="86" customWidth="1"/>
    <col min="4629" max="4629" width="12.140625" style="86" customWidth="1"/>
    <col min="4630" max="4630" width="11.42578125" style="86" customWidth="1"/>
    <col min="4631" max="4872" width="9.140625" style="86"/>
    <col min="4873" max="4873" width="22.5703125" style="86" customWidth="1"/>
    <col min="4874" max="4874" width="14.42578125" style="86" customWidth="1"/>
    <col min="4875" max="4877" width="11.85546875" style="86" customWidth="1"/>
    <col min="4878" max="4878" width="13" style="86" customWidth="1"/>
    <col min="4879" max="4879" width="14.7109375" style="86" customWidth="1"/>
    <col min="4880" max="4881" width="13.42578125" style="86" customWidth="1"/>
    <col min="4882" max="4884" width="14.140625" style="86" customWidth="1"/>
    <col min="4885" max="4885" width="12.140625" style="86" customWidth="1"/>
    <col min="4886" max="4886" width="11.42578125" style="86" customWidth="1"/>
    <col min="4887" max="5128" width="9.140625" style="86"/>
    <col min="5129" max="5129" width="22.5703125" style="86" customWidth="1"/>
    <col min="5130" max="5130" width="14.42578125" style="86" customWidth="1"/>
    <col min="5131" max="5133" width="11.85546875" style="86" customWidth="1"/>
    <col min="5134" max="5134" width="13" style="86" customWidth="1"/>
    <col min="5135" max="5135" width="14.7109375" style="86" customWidth="1"/>
    <col min="5136" max="5137" width="13.42578125" style="86" customWidth="1"/>
    <col min="5138" max="5140" width="14.140625" style="86" customWidth="1"/>
    <col min="5141" max="5141" width="12.140625" style="86" customWidth="1"/>
    <col min="5142" max="5142" width="11.42578125" style="86" customWidth="1"/>
    <col min="5143" max="5384" width="9.140625" style="86"/>
    <col min="5385" max="5385" width="22.5703125" style="86" customWidth="1"/>
    <col min="5386" max="5386" width="14.42578125" style="86" customWidth="1"/>
    <col min="5387" max="5389" width="11.85546875" style="86" customWidth="1"/>
    <col min="5390" max="5390" width="13" style="86" customWidth="1"/>
    <col min="5391" max="5391" width="14.7109375" style="86" customWidth="1"/>
    <col min="5392" max="5393" width="13.42578125" style="86" customWidth="1"/>
    <col min="5394" max="5396" width="14.140625" style="86" customWidth="1"/>
    <col min="5397" max="5397" width="12.140625" style="86" customWidth="1"/>
    <col min="5398" max="5398" width="11.42578125" style="86" customWidth="1"/>
    <col min="5399" max="5640" width="9.140625" style="86"/>
    <col min="5641" max="5641" width="22.5703125" style="86" customWidth="1"/>
    <col min="5642" max="5642" width="14.42578125" style="86" customWidth="1"/>
    <col min="5643" max="5645" width="11.85546875" style="86" customWidth="1"/>
    <col min="5646" max="5646" width="13" style="86" customWidth="1"/>
    <col min="5647" max="5647" width="14.7109375" style="86" customWidth="1"/>
    <col min="5648" max="5649" width="13.42578125" style="86" customWidth="1"/>
    <col min="5650" max="5652" width="14.140625" style="86" customWidth="1"/>
    <col min="5653" max="5653" width="12.140625" style="86" customWidth="1"/>
    <col min="5654" max="5654" width="11.42578125" style="86" customWidth="1"/>
    <col min="5655" max="5896" width="9.140625" style="86"/>
    <col min="5897" max="5897" width="22.5703125" style="86" customWidth="1"/>
    <col min="5898" max="5898" width="14.42578125" style="86" customWidth="1"/>
    <col min="5899" max="5901" width="11.85546875" style="86" customWidth="1"/>
    <col min="5902" max="5902" width="13" style="86" customWidth="1"/>
    <col min="5903" max="5903" width="14.7109375" style="86" customWidth="1"/>
    <col min="5904" max="5905" width="13.42578125" style="86" customWidth="1"/>
    <col min="5906" max="5908" width="14.140625" style="86" customWidth="1"/>
    <col min="5909" max="5909" width="12.140625" style="86" customWidth="1"/>
    <col min="5910" max="5910" width="11.42578125" style="86" customWidth="1"/>
    <col min="5911" max="6152" width="9.140625" style="86"/>
    <col min="6153" max="6153" width="22.5703125" style="86" customWidth="1"/>
    <col min="6154" max="6154" width="14.42578125" style="86" customWidth="1"/>
    <col min="6155" max="6157" width="11.85546875" style="86" customWidth="1"/>
    <col min="6158" max="6158" width="13" style="86" customWidth="1"/>
    <col min="6159" max="6159" width="14.7109375" style="86" customWidth="1"/>
    <col min="6160" max="6161" width="13.42578125" style="86" customWidth="1"/>
    <col min="6162" max="6164" width="14.140625" style="86" customWidth="1"/>
    <col min="6165" max="6165" width="12.140625" style="86" customWidth="1"/>
    <col min="6166" max="6166" width="11.42578125" style="86" customWidth="1"/>
    <col min="6167" max="6408" width="9.140625" style="86"/>
    <col min="6409" max="6409" width="22.5703125" style="86" customWidth="1"/>
    <col min="6410" max="6410" width="14.42578125" style="86" customWidth="1"/>
    <col min="6411" max="6413" width="11.85546875" style="86" customWidth="1"/>
    <col min="6414" max="6414" width="13" style="86" customWidth="1"/>
    <col min="6415" max="6415" width="14.7109375" style="86" customWidth="1"/>
    <col min="6416" max="6417" width="13.42578125" style="86" customWidth="1"/>
    <col min="6418" max="6420" width="14.140625" style="86" customWidth="1"/>
    <col min="6421" max="6421" width="12.140625" style="86" customWidth="1"/>
    <col min="6422" max="6422" width="11.42578125" style="86" customWidth="1"/>
    <col min="6423" max="6664" width="9.140625" style="86"/>
    <col min="6665" max="6665" width="22.5703125" style="86" customWidth="1"/>
    <col min="6666" max="6666" width="14.42578125" style="86" customWidth="1"/>
    <col min="6667" max="6669" width="11.85546875" style="86" customWidth="1"/>
    <col min="6670" max="6670" width="13" style="86" customWidth="1"/>
    <col min="6671" max="6671" width="14.7109375" style="86" customWidth="1"/>
    <col min="6672" max="6673" width="13.42578125" style="86" customWidth="1"/>
    <col min="6674" max="6676" width="14.140625" style="86" customWidth="1"/>
    <col min="6677" max="6677" width="12.140625" style="86" customWidth="1"/>
    <col min="6678" max="6678" width="11.42578125" style="86" customWidth="1"/>
    <col min="6679" max="6920" width="9.140625" style="86"/>
    <col min="6921" max="6921" width="22.5703125" style="86" customWidth="1"/>
    <col min="6922" max="6922" width="14.42578125" style="86" customWidth="1"/>
    <col min="6923" max="6925" width="11.85546875" style="86" customWidth="1"/>
    <col min="6926" max="6926" width="13" style="86" customWidth="1"/>
    <col min="6927" max="6927" width="14.7109375" style="86" customWidth="1"/>
    <col min="6928" max="6929" width="13.42578125" style="86" customWidth="1"/>
    <col min="6930" max="6932" width="14.140625" style="86" customWidth="1"/>
    <col min="6933" max="6933" width="12.140625" style="86" customWidth="1"/>
    <col min="6934" max="6934" width="11.42578125" style="86" customWidth="1"/>
    <col min="6935" max="7176" width="9.140625" style="86"/>
    <col min="7177" max="7177" width="22.5703125" style="86" customWidth="1"/>
    <col min="7178" max="7178" width="14.42578125" style="86" customWidth="1"/>
    <col min="7179" max="7181" width="11.85546875" style="86" customWidth="1"/>
    <col min="7182" max="7182" width="13" style="86" customWidth="1"/>
    <col min="7183" max="7183" width="14.7109375" style="86" customWidth="1"/>
    <col min="7184" max="7185" width="13.42578125" style="86" customWidth="1"/>
    <col min="7186" max="7188" width="14.140625" style="86" customWidth="1"/>
    <col min="7189" max="7189" width="12.140625" style="86" customWidth="1"/>
    <col min="7190" max="7190" width="11.42578125" style="86" customWidth="1"/>
    <col min="7191" max="7432" width="9.140625" style="86"/>
    <col min="7433" max="7433" width="22.5703125" style="86" customWidth="1"/>
    <col min="7434" max="7434" width="14.42578125" style="86" customWidth="1"/>
    <col min="7435" max="7437" width="11.85546875" style="86" customWidth="1"/>
    <col min="7438" max="7438" width="13" style="86" customWidth="1"/>
    <col min="7439" max="7439" width="14.7109375" style="86" customWidth="1"/>
    <col min="7440" max="7441" width="13.42578125" style="86" customWidth="1"/>
    <col min="7442" max="7444" width="14.140625" style="86" customWidth="1"/>
    <col min="7445" max="7445" width="12.140625" style="86" customWidth="1"/>
    <col min="7446" max="7446" width="11.42578125" style="86" customWidth="1"/>
    <col min="7447" max="7688" width="9.140625" style="86"/>
    <col min="7689" max="7689" width="22.5703125" style="86" customWidth="1"/>
    <col min="7690" max="7690" width="14.42578125" style="86" customWidth="1"/>
    <col min="7691" max="7693" width="11.85546875" style="86" customWidth="1"/>
    <col min="7694" max="7694" width="13" style="86" customWidth="1"/>
    <col min="7695" max="7695" width="14.7109375" style="86" customWidth="1"/>
    <col min="7696" max="7697" width="13.42578125" style="86" customWidth="1"/>
    <col min="7698" max="7700" width="14.140625" style="86" customWidth="1"/>
    <col min="7701" max="7701" width="12.140625" style="86" customWidth="1"/>
    <col min="7702" max="7702" width="11.42578125" style="86" customWidth="1"/>
    <col min="7703" max="7944" width="9.140625" style="86"/>
    <col min="7945" max="7945" width="22.5703125" style="86" customWidth="1"/>
    <col min="7946" max="7946" width="14.42578125" style="86" customWidth="1"/>
    <col min="7947" max="7949" width="11.85546875" style="86" customWidth="1"/>
    <col min="7950" max="7950" width="13" style="86" customWidth="1"/>
    <col min="7951" max="7951" width="14.7109375" style="86" customWidth="1"/>
    <col min="7952" max="7953" width="13.42578125" style="86" customWidth="1"/>
    <col min="7954" max="7956" width="14.140625" style="86" customWidth="1"/>
    <col min="7957" max="7957" width="12.140625" style="86" customWidth="1"/>
    <col min="7958" max="7958" width="11.42578125" style="86" customWidth="1"/>
    <col min="7959" max="8200" width="9.140625" style="86"/>
    <col min="8201" max="8201" width="22.5703125" style="86" customWidth="1"/>
    <col min="8202" max="8202" width="14.42578125" style="86" customWidth="1"/>
    <col min="8203" max="8205" width="11.85546875" style="86" customWidth="1"/>
    <col min="8206" max="8206" width="13" style="86" customWidth="1"/>
    <col min="8207" max="8207" width="14.7109375" style="86" customWidth="1"/>
    <col min="8208" max="8209" width="13.42578125" style="86" customWidth="1"/>
    <col min="8210" max="8212" width="14.140625" style="86" customWidth="1"/>
    <col min="8213" max="8213" width="12.140625" style="86" customWidth="1"/>
    <col min="8214" max="8214" width="11.42578125" style="86" customWidth="1"/>
    <col min="8215" max="8456" width="9.140625" style="86"/>
    <col min="8457" max="8457" width="22.5703125" style="86" customWidth="1"/>
    <col min="8458" max="8458" width="14.42578125" style="86" customWidth="1"/>
    <col min="8459" max="8461" width="11.85546875" style="86" customWidth="1"/>
    <col min="8462" max="8462" width="13" style="86" customWidth="1"/>
    <col min="8463" max="8463" width="14.7109375" style="86" customWidth="1"/>
    <col min="8464" max="8465" width="13.42578125" style="86" customWidth="1"/>
    <col min="8466" max="8468" width="14.140625" style="86" customWidth="1"/>
    <col min="8469" max="8469" width="12.140625" style="86" customWidth="1"/>
    <col min="8470" max="8470" width="11.42578125" style="86" customWidth="1"/>
    <col min="8471" max="8712" width="9.140625" style="86"/>
    <col min="8713" max="8713" width="22.5703125" style="86" customWidth="1"/>
    <col min="8714" max="8714" width="14.42578125" style="86" customWidth="1"/>
    <col min="8715" max="8717" width="11.85546875" style="86" customWidth="1"/>
    <col min="8718" max="8718" width="13" style="86" customWidth="1"/>
    <col min="8719" max="8719" width="14.7109375" style="86" customWidth="1"/>
    <col min="8720" max="8721" width="13.42578125" style="86" customWidth="1"/>
    <col min="8722" max="8724" width="14.140625" style="86" customWidth="1"/>
    <col min="8725" max="8725" width="12.140625" style="86" customWidth="1"/>
    <col min="8726" max="8726" width="11.42578125" style="86" customWidth="1"/>
    <col min="8727" max="8968" width="9.140625" style="86"/>
    <col min="8969" max="8969" width="22.5703125" style="86" customWidth="1"/>
    <col min="8970" max="8970" width="14.42578125" style="86" customWidth="1"/>
    <col min="8971" max="8973" width="11.85546875" style="86" customWidth="1"/>
    <col min="8974" max="8974" width="13" style="86" customWidth="1"/>
    <col min="8975" max="8975" width="14.7109375" style="86" customWidth="1"/>
    <col min="8976" max="8977" width="13.42578125" style="86" customWidth="1"/>
    <col min="8978" max="8980" width="14.140625" style="86" customWidth="1"/>
    <col min="8981" max="8981" width="12.140625" style="86" customWidth="1"/>
    <col min="8982" max="8982" width="11.42578125" style="86" customWidth="1"/>
    <col min="8983" max="9224" width="9.140625" style="86"/>
    <col min="9225" max="9225" width="22.5703125" style="86" customWidth="1"/>
    <col min="9226" max="9226" width="14.42578125" style="86" customWidth="1"/>
    <col min="9227" max="9229" width="11.85546875" style="86" customWidth="1"/>
    <col min="9230" max="9230" width="13" style="86" customWidth="1"/>
    <col min="9231" max="9231" width="14.7109375" style="86" customWidth="1"/>
    <col min="9232" max="9233" width="13.42578125" style="86" customWidth="1"/>
    <col min="9234" max="9236" width="14.140625" style="86" customWidth="1"/>
    <col min="9237" max="9237" width="12.140625" style="86" customWidth="1"/>
    <col min="9238" max="9238" width="11.42578125" style="86" customWidth="1"/>
    <col min="9239" max="9480" width="9.140625" style="86"/>
    <col min="9481" max="9481" width="22.5703125" style="86" customWidth="1"/>
    <col min="9482" max="9482" width="14.42578125" style="86" customWidth="1"/>
    <col min="9483" max="9485" width="11.85546875" style="86" customWidth="1"/>
    <col min="9486" max="9486" width="13" style="86" customWidth="1"/>
    <col min="9487" max="9487" width="14.7109375" style="86" customWidth="1"/>
    <col min="9488" max="9489" width="13.42578125" style="86" customWidth="1"/>
    <col min="9490" max="9492" width="14.140625" style="86" customWidth="1"/>
    <col min="9493" max="9493" width="12.140625" style="86" customWidth="1"/>
    <col min="9494" max="9494" width="11.42578125" style="86" customWidth="1"/>
    <col min="9495" max="9736" width="9.140625" style="86"/>
    <col min="9737" max="9737" width="22.5703125" style="86" customWidth="1"/>
    <col min="9738" max="9738" width="14.42578125" style="86" customWidth="1"/>
    <col min="9739" max="9741" width="11.85546875" style="86" customWidth="1"/>
    <col min="9742" max="9742" width="13" style="86" customWidth="1"/>
    <col min="9743" max="9743" width="14.7109375" style="86" customWidth="1"/>
    <col min="9744" max="9745" width="13.42578125" style="86" customWidth="1"/>
    <col min="9746" max="9748" width="14.140625" style="86" customWidth="1"/>
    <col min="9749" max="9749" width="12.140625" style="86" customWidth="1"/>
    <col min="9750" max="9750" width="11.42578125" style="86" customWidth="1"/>
    <col min="9751" max="9992" width="9.140625" style="86"/>
    <col min="9993" max="9993" width="22.5703125" style="86" customWidth="1"/>
    <col min="9994" max="9994" width="14.42578125" style="86" customWidth="1"/>
    <col min="9995" max="9997" width="11.85546875" style="86" customWidth="1"/>
    <col min="9998" max="9998" width="13" style="86" customWidth="1"/>
    <col min="9999" max="9999" width="14.7109375" style="86" customWidth="1"/>
    <col min="10000" max="10001" width="13.42578125" style="86" customWidth="1"/>
    <col min="10002" max="10004" width="14.140625" style="86" customWidth="1"/>
    <col min="10005" max="10005" width="12.140625" style="86" customWidth="1"/>
    <col min="10006" max="10006" width="11.42578125" style="86" customWidth="1"/>
    <col min="10007" max="10248" width="9.140625" style="86"/>
    <col min="10249" max="10249" width="22.5703125" style="86" customWidth="1"/>
    <col min="10250" max="10250" width="14.42578125" style="86" customWidth="1"/>
    <col min="10251" max="10253" width="11.85546875" style="86" customWidth="1"/>
    <col min="10254" max="10254" width="13" style="86" customWidth="1"/>
    <col min="10255" max="10255" width="14.7109375" style="86" customWidth="1"/>
    <col min="10256" max="10257" width="13.42578125" style="86" customWidth="1"/>
    <col min="10258" max="10260" width="14.140625" style="86" customWidth="1"/>
    <col min="10261" max="10261" width="12.140625" style="86" customWidth="1"/>
    <col min="10262" max="10262" width="11.42578125" style="86" customWidth="1"/>
    <col min="10263" max="10504" width="9.140625" style="86"/>
    <col min="10505" max="10505" width="22.5703125" style="86" customWidth="1"/>
    <col min="10506" max="10506" width="14.42578125" style="86" customWidth="1"/>
    <col min="10507" max="10509" width="11.85546875" style="86" customWidth="1"/>
    <col min="10510" max="10510" width="13" style="86" customWidth="1"/>
    <col min="10511" max="10511" width="14.7109375" style="86" customWidth="1"/>
    <col min="10512" max="10513" width="13.42578125" style="86" customWidth="1"/>
    <col min="10514" max="10516" width="14.140625" style="86" customWidth="1"/>
    <col min="10517" max="10517" width="12.140625" style="86" customWidth="1"/>
    <col min="10518" max="10518" width="11.42578125" style="86" customWidth="1"/>
    <col min="10519" max="10760" width="9.140625" style="86"/>
    <col min="10761" max="10761" width="22.5703125" style="86" customWidth="1"/>
    <col min="10762" max="10762" width="14.42578125" style="86" customWidth="1"/>
    <col min="10763" max="10765" width="11.85546875" style="86" customWidth="1"/>
    <col min="10766" max="10766" width="13" style="86" customWidth="1"/>
    <col min="10767" max="10767" width="14.7109375" style="86" customWidth="1"/>
    <col min="10768" max="10769" width="13.42578125" style="86" customWidth="1"/>
    <col min="10770" max="10772" width="14.140625" style="86" customWidth="1"/>
    <col min="10773" max="10773" width="12.140625" style="86" customWidth="1"/>
    <col min="10774" max="10774" width="11.42578125" style="86" customWidth="1"/>
    <col min="10775" max="11016" width="9.140625" style="86"/>
    <col min="11017" max="11017" width="22.5703125" style="86" customWidth="1"/>
    <col min="11018" max="11018" width="14.42578125" style="86" customWidth="1"/>
    <col min="11019" max="11021" width="11.85546875" style="86" customWidth="1"/>
    <col min="11022" max="11022" width="13" style="86" customWidth="1"/>
    <col min="11023" max="11023" width="14.7109375" style="86" customWidth="1"/>
    <col min="11024" max="11025" width="13.42578125" style="86" customWidth="1"/>
    <col min="11026" max="11028" width="14.140625" style="86" customWidth="1"/>
    <col min="11029" max="11029" width="12.140625" style="86" customWidth="1"/>
    <col min="11030" max="11030" width="11.42578125" style="86" customWidth="1"/>
    <col min="11031" max="11272" width="9.140625" style="86"/>
    <col min="11273" max="11273" width="22.5703125" style="86" customWidth="1"/>
    <col min="11274" max="11274" width="14.42578125" style="86" customWidth="1"/>
    <col min="11275" max="11277" width="11.85546875" style="86" customWidth="1"/>
    <col min="11278" max="11278" width="13" style="86" customWidth="1"/>
    <col min="11279" max="11279" width="14.7109375" style="86" customWidth="1"/>
    <col min="11280" max="11281" width="13.42578125" style="86" customWidth="1"/>
    <col min="11282" max="11284" width="14.140625" style="86" customWidth="1"/>
    <col min="11285" max="11285" width="12.140625" style="86" customWidth="1"/>
    <col min="11286" max="11286" width="11.42578125" style="86" customWidth="1"/>
    <col min="11287" max="11528" width="9.140625" style="86"/>
    <col min="11529" max="11529" width="22.5703125" style="86" customWidth="1"/>
    <col min="11530" max="11530" width="14.42578125" style="86" customWidth="1"/>
    <col min="11531" max="11533" width="11.85546875" style="86" customWidth="1"/>
    <col min="11534" max="11534" width="13" style="86" customWidth="1"/>
    <col min="11535" max="11535" width="14.7109375" style="86" customWidth="1"/>
    <col min="11536" max="11537" width="13.42578125" style="86" customWidth="1"/>
    <col min="11538" max="11540" width="14.140625" style="86" customWidth="1"/>
    <col min="11541" max="11541" width="12.140625" style="86" customWidth="1"/>
    <col min="11542" max="11542" width="11.42578125" style="86" customWidth="1"/>
    <col min="11543" max="11784" width="9.140625" style="86"/>
    <col min="11785" max="11785" width="22.5703125" style="86" customWidth="1"/>
    <col min="11786" max="11786" width="14.42578125" style="86" customWidth="1"/>
    <col min="11787" max="11789" width="11.85546875" style="86" customWidth="1"/>
    <col min="11790" max="11790" width="13" style="86" customWidth="1"/>
    <col min="11791" max="11791" width="14.7109375" style="86" customWidth="1"/>
    <col min="11792" max="11793" width="13.42578125" style="86" customWidth="1"/>
    <col min="11794" max="11796" width="14.140625" style="86" customWidth="1"/>
    <col min="11797" max="11797" width="12.140625" style="86" customWidth="1"/>
    <col min="11798" max="11798" width="11.42578125" style="86" customWidth="1"/>
    <col min="11799" max="12040" width="9.140625" style="86"/>
    <col min="12041" max="12041" width="22.5703125" style="86" customWidth="1"/>
    <col min="12042" max="12042" width="14.42578125" style="86" customWidth="1"/>
    <col min="12043" max="12045" width="11.85546875" style="86" customWidth="1"/>
    <col min="12046" max="12046" width="13" style="86" customWidth="1"/>
    <col min="12047" max="12047" width="14.7109375" style="86" customWidth="1"/>
    <col min="12048" max="12049" width="13.42578125" style="86" customWidth="1"/>
    <col min="12050" max="12052" width="14.140625" style="86" customWidth="1"/>
    <col min="12053" max="12053" width="12.140625" style="86" customWidth="1"/>
    <col min="12054" max="12054" width="11.42578125" style="86" customWidth="1"/>
    <col min="12055" max="12296" width="9.140625" style="86"/>
    <col min="12297" max="12297" width="22.5703125" style="86" customWidth="1"/>
    <col min="12298" max="12298" width="14.42578125" style="86" customWidth="1"/>
    <col min="12299" max="12301" width="11.85546875" style="86" customWidth="1"/>
    <col min="12302" max="12302" width="13" style="86" customWidth="1"/>
    <col min="12303" max="12303" width="14.7109375" style="86" customWidth="1"/>
    <col min="12304" max="12305" width="13.42578125" style="86" customWidth="1"/>
    <col min="12306" max="12308" width="14.140625" style="86" customWidth="1"/>
    <col min="12309" max="12309" width="12.140625" style="86" customWidth="1"/>
    <col min="12310" max="12310" width="11.42578125" style="86" customWidth="1"/>
    <col min="12311" max="12552" width="9.140625" style="86"/>
    <col min="12553" max="12553" width="22.5703125" style="86" customWidth="1"/>
    <col min="12554" max="12554" width="14.42578125" style="86" customWidth="1"/>
    <col min="12555" max="12557" width="11.85546875" style="86" customWidth="1"/>
    <col min="12558" max="12558" width="13" style="86" customWidth="1"/>
    <col min="12559" max="12559" width="14.7109375" style="86" customWidth="1"/>
    <col min="12560" max="12561" width="13.42578125" style="86" customWidth="1"/>
    <col min="12562" max="12564" width="14.140625" style="86" customWidth="1"/>
    <col min="12565" max="12565" width="12.140625" style="86" customWidth="1"/>
    <col min="12566" max="12566" width="11.42578125" style="86" customWidth="1"/>
    <col min="12567" max="12808" width="9.140625" style="86"/>
    <col min="12809" max="12809" width="22.5703125" style="86" customWidth="1"/>
    <col min="12810" max="12810" width="14.42578125" style="86" customWidth="1"/>
    <col min="12811" max="12813" width="11.85546875" style="86" customWidth="1"/>
    <col min="12814" max="12814" width="13" style="86" customWidth="1"/>
    <col min="12815" max="12815" width="14.7109375" style="86" customWidth="1"/>
    <col min="12816" max="12817" width="13.42578125" style="86" customWidth="1"/>
    <col min="12818" max="12820" width="14.140625" style="86" customWidth="1"/>
    <col min="12821" max="12821" width="12.140625" style="86" customWidth="1"/>
    <col min="12822" max="12822" width="11.42578125" style="86" customWidth="1"/>
    <col min="12823" max="13064" width="9.140625" style="86"/>
    <col min="13065" max="13065" width="22.5703125" style="86" customWidth="1"/>
    <col min="13066" max="13066" width="14.42578125" style="86" customWidth="1"/>
    <col min="13067" max="13069" width="11.85546875" style="86" customWidth="1"/>
    <col min="13070" max="13070" width="13" style="86" customWidth="1"/>
    <col min="13071" max="13071" width="14.7109375" style="86" customWidth="1"/>
    <col min="13072" max="13073" width="13.42578125" style="86" customWidth="1"/>
    <col min="13074" max="13076" width="14.140625" style="86" customWidth="1"/>
    <col min="13077" max="13077" width="12.140625" style="86" customWidth="1"/>
    <col min="13078" max="13078" width="11.42578125" style="86" customWidth="1"/>
    <col min="13079" max="13320" width="9.140625" style="86"/>
    <col min="13321" max="13321" width="22.5703125" style="86" customWidth="1"/>
    <col min="13322" max="13322" width="14.42578125" style="86" customWidth="1"/>
    <col min="13323" max="13325" width="11.85546875" style="86" customWidth="1"/>
    <col min="13326" max="13326" width="13" style="86" customWidth="1"/>
    <col min="13327" max="13327" width="14.7109375" style="86" customWidth="1"/>
    <col min="13328" max="13329" width="13.42578125" style="86" customWidth="1"/>
    <col min="13330" max="13332" width="14.140625" style="86" customWidth="1"/>
    <col min="13333" max="13333" width="12.140625" style="86" customWidth="1"/>
    <col min="13334" max="13334" width="11.42578125" style="86" customWidth="1"/>
    <col min="13335" max="13576" width="9.140625" style="86"/>
    <col min="13577" max="13577" width="22.5703125" style="86" customWidth="1"/>
    <col min="13578" max="13578" width="14.42578125" style="86" customWidth="1"/>
    <col min="13579" max="13581" width="11.85546875" style="86" customWidth="1"/>
    <col min="13582" max="13582" width="13" style="86" customWidth="1"/>
    <col min="13583" max="13583" width="14.7109375" style="86" customWidth="1"/>
    <col min="13584" max="13585" width="13.42578125" style="86" customWidth="1"/>
    <col min="13586" max="13588" width="14.140625" style="86" customWidth="1"/>
    <col min="13589" max="13589" width="12.140625" style="86" customWidth="1"/>
    <col min="13590" max="13590" width="11.42578125" style="86" customWidth="1"/>
    <col min="13591" max="13832" width="9.140625" style="86"/>
    <col min="13833" max="13833" width="22.5703125" style="86" customWidth="1"/>
    <col min="13834" max="13834" width="14.42578125" style="86" customWidth="1"/>
    <col min="13835" max="13837" width="11.85546875" style="86" customWidth="1"/>
    <col min="13838" max="13838" width="13" style="86" customWidth="1"/>
    <col min="13839" max="13839" width="14.7109375" style="86" customWidth="1"/>
    <col min="13840" max="13841" width="13.42578125" style="86" customWidth="1"/>
    <col min="13842" max="13844" width="14.140625" style="86" customWidth="1"/>
    <col min="13845" max="13845" width="12.140625" style="86" customWidth="1"/>
    <col min="13846" max="13846" width="11.42578125" style="86" customWidth="1"/>
    <col min="13847" max="14088" width="9.140625" style="86"/>
    <col min="14089" max="14089" width="22.5703125" style="86" customWidth="1"/>
    <col min="14090" max="14090" width="14.42578125" style="86" customWidth="1"/>
    <col min="14091" max="14093" width="11.85546875" style="86" customWidth="1"/>
    <col min="14094" max="14094" width="13" style="86" customWidth="1"/>
    <col min="14095" max="14095" width="14.7109375" style="86" customWidth="1"/>
    <col min="14096" max="14097" width="13.42578125" style="86" customWidth="1"/>
    <col min="14098" max="14100" width="14.140625" style="86" customWidth="1"/>
    <col min="14101" max="14101" width="12.140625" style="86" customWidth="1"/>
    <col min="14102" max="14102" width="11.42578125" style="86" customWidth="1"/>
    <col min="14103" max="14344" width="9.140625" style="86"/>
    <col min="14345" max="14345" width="22.5703125" style="86" customWidth="1"/>
    <col min="14346" max="14346" width="14.42578125" style="86" customWidth="1"/>
    <col min="14347" max="14349" width="11.85546875" style="86" customWidth="1"/>
    <col min="14350" max="14350" width="13" style="86" customWidth="1"/>
    <col min="14351" max="14351" width="14.7109375" style="86" customWidth="1"/>
    <col min="14352" max="14353" width="13.42578125" style="86" customWidth="1"/>
    <col min="14354" max="14356" width="14.140625" style="86" customWidth="1"/>
    <col min="14357" max="14357" width="12.140625" style="86" customWidth="1"/>
    <col min="14358" max="14358" width="11.42578125" style="86" customWidth="1"/>
    <col min="14359" max="14600" width="9.140625" style="86"/>
    <col min="14601" max="14601" width="22.5703125" style="86" customWidth="1"/>
    <col min="14602" max="14602" width="14.42578125" style="86" customWidth="1"/>
    <col min="14603" max="14605" width="11.85546875" style="86" customWidth="1"/>
    <col min="14606" max="14606" width="13" style="86" customWidth="1"/>
    <col min="14607" max="14607" width="14.7109375" style="86" customWidth="1"/>
    <col min="14608" max="14609" width="13.42578125" style="86" customWidth="1"/>
    <col min="14610" max="14612" width="14.140625" style="86" customWidth="1"/>
    <col min="14613" max="14613" width="12.140625" style="86" customWidth="1"/>
    <col min="14614" max="14614" width="11.42578125" style="86" customWidth="1"/>
    <col min="14615" max="14856" width="9.140625" style="86"/>
    <col min="14857" max="14857" width="22.5703125" style="86" customWidth="1"/>
    <col min="14858" max="14858" width="14.42578125" style="86" customWidth="1"/>
    <col min="14859" max="14861" width="11.85546875" style="86" customWidth="1"/>
    <col min="14862" max="14862" width="13" style="86" customWidth="1"/>
    <col min="14863" max="14863" width="14.7109375" style="86" customWidth="1"/>
    <col min="14864" max="14865" width="13.42578125" style="86" customWidth="1"/>
    <col min="14866" max="14868" width="14.140625" style="86" customWidth="1"/>
    <col min="14869" max="14869" width="12.140625" style="86" customWidth="1"/>
    <col min="14870" max="14870" width="11.42578125" style="86" customWidth="1"/>
    <col min="14871" max="15112" width="9.140625" style="86"/>
    <col min="15113" max="15113" width="22.5703125" style="86" customWidth="1"/>
    <col min="15114" max="15114" width="14.42578125" style="86" customWidth="1"/>
    <col min="15115" max="15117" width="11.85546875" style="86" customWidth="1"/>
    <col min="15118" max="15118" width="13" style="86" customWidth="1"/>
    <col min="15119" max="15119" width="14.7109375" style="86" customWidth="1"/>
    <col min="15120" max="15121" width="13.42578125" style="86" customWidth="1"/>
    <col min="15122" max="15124" width="14.140625" style="86" customWidth="1"/>
    <col min="15125" max="15125" width="12.140625" style="86" customWidth="1"/>
    <col min="15126" max="15126" width="11.42578125" style="86" customWidth="1"/>
    <col min="15127" max="15368" width="9.140625" style="86"/>
    <col min="15369" max="15369" width="22.5703125" style="86" customWidth="1"/>
    <col min="15370" max="15370" width="14.42578125" style="86" customWidth="1"/>
    <col min="15371" max="15373" width="11.85546875" style="86" customWidth="1"/>
    <col min="15374" max="15374" width="13" style="86" customWidth="1"/>
    <col min="15375" max="15375" width="14.7109375" style="86" customWidth="1"/>
    <col min="15376" max="15377" width="13.42578125" style="86" customWidth="1"/>
    <col min="15378" max="15380" width="14.140625" style="86" customWidth="1"/>
    <col min="15381" max="15381" width="12.140625" style="86" customWidth="1"/>
    <col min="15382" max="15382" width="11.42578125" style="86" customWidth="1"/>
    <col min="15383" max="15624" width="9.140625" style="86"/>
    <col min="15625" max="15625" width="22.5703125" style="86" customWidth="1"/>
    <col min="15626" max="15626" width="14.42578125" style="86" customWidth="1"/>
    <col min="15627" max="15629" width="11.85546875" style="86" customWidth="1"/>
    <col min="15630" max="15630" width="13" style="86" customWidth="1"/>
    <col min="15631" max="15631" width="14.7109375" style="86" customWidth="1"/>
    <col min="15632" max="15633" width="13.42578125" style="86" customWidth="1"/>
    <col min="15634" max="15636" width="14.140625" style="86" customWidth="1"/>
    <col min="15637" max="15637" width="12.140625" style="86" customWidth="1"/>
    <col min="15638" max="15638" width="11.42578125" style="86" customWidth="1"/>
    <col min="15639" max="15880" width="9.140625" style="86"/>
    <col min="15881" max="15881" width="22.5703125" style="86" customWidth="1"/>
    <col min="15882" max="15882" width="14.42578125" style="86" customWidth="1"/>
    <col min="15883" max="15885" width="11.85546875" style="86" customWidth="1"/>
    <col min="15886" max="15886" width="13" style="86" customWidth="1"/>
    <col min="15887" max="15887" width="14.7109375" style="86" customWidth="1"/>
    <col min="15888" max="15889" width="13.42578125" style="86" customWidth="1"/>
    <col min="15890" max="15892" width="14.140625" style="86" customWidth="1"/>
    <col min="15893" max="15893" width="12.140625" style="86" customWidth="1"/>
    <col min="15894" max="15894" width="11.42578125" style="86" customWidth="1"/>
    <col min="15895" max="16136" width="9.140625" style="86"/>
    <col min="16137" max="16137" width="22.5703125" style="86" customWidth="1"/>
    <col min="16138" max="16138" width="14.42578125" style="86" customWidth="1"/>
    <col min="16139" max="16141" width="11.85546875" style="86" customWidth="1"/>
    <col min="16142" max="16142" width="13" style="86" customWidth="1"/>
    <col min="16143" max="16143" width="14.7109375" style="86" customWidth="1"/>
    <col min="16144" max="16145" width="13.42578125" style="86" customWidth="1"/>
    <col min="16146" max="16148" width="14.140625" style="86" customWidth="1"/>
    <col min="16149" max="16149" width="12.140625" style="86" customWidth="1"/>
    <col min="16150" max="16150" width="11.42578125" style="86" customWidth="1"/>
    <col min="16151" max="16384" width="9.140625" style="86"/>
  </cols>
  <sheetData>
    <row r="1" spans="1:23" ht="18.75" x14ac:dyDescent="0.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4"/>
      <c r="W1" s="85" t="s">
        <v>368</v>
      </c>
    </row>
    <row r="2" spans="1:23" ht="18.75" x14ac:dyDescent="0.3">
      <c r="A2" s="174" t="s">
        <v>334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5"/>
    </row>
    <row r="3" spans="1:23" s="88" customFormat="1" ht="18.75" customHeight="1" x14ac:dyDescent="0.25">
      <c r="A3" s="176" t="s">
        <v>335</v>
      </c>
      <c r="B3" s="178" t="s">
        <v>336</v>
      </c>
      <c r="C3" s="178"/>
      <c r="D3" s="178"/>
      <c r="E3" s="178"/>
      <c r="F3" s="178"/>
      <c r="G3" s="178"/>
      <c r="H3" s="178"/>
      <c r="I3" s="178"/>
      <c r="J3" s="179" t="s">
        <v>337</v>
      </c>
      <c r="K3" s="180"/>
      <c r="L3" s="180"/>
      <c r="M3" s="180"/>
      <c r="N3" s="180"/>
      <c r="O3" s="180"/>
      <c r="P3" s="180"/>
      <c r="Q3" s="181" t="s">
        <v>338</v>
      </c>
      <c r="R3" s="181"/>
      <c r="S3" s="181"/>
      <c r="T3" s="181"/>
      <c r="U3" s="87"/>
      <c r="V3" s="182" t="s">
        <v>1</v>
      </c>
      <c r="W3" s="182" t="s">
        <v>154</v>
      </c>
    </row>
    <row r="4" spans="1:23" s="93" customFormat="1" ht="47.25" x14ac:dyDescent="0.25">
      <c r="A4" s="177"/>
      <c r="B4" s="89" t="s">
        <v>339</v>
      </c>
      <c r="C4" s="89" t="s">
        <v>340</v>
      </c>
      <c r="D4" s="89" t="s">
        <v>341</v>
      </c>
      <c r="E4" s="89" t="s">
        <v>342</v>
      </c>
      <c r="F4" s="89" t="s">
        <v>343</v>
      </c>
      <c r="G4" s="89" t="s">
        <v>344</v>
      </c>
      <c r="H4" s="89" t="s">
        <v>345</v>
      </c>
      <c r="I4" s="90" t="s">
        <v>2</v>
      </c>
      <c r="J4" s="91" t="s">
        <v>340</v>
      </c>
      <c r="K4" s="91" t="s">
        <v>346</v>
      </c>
      <c r="L4" s="91" t="s">
        <v>341</v>
      </c>
      <c r="M4" s="91" t="s">
        <v>343</v>
      </c>
      <c r="N4" s="91" t="s">
        <v>347</v>
      </c>
      <c r="O4" s="91" t="s">
        <v>345</v>
      </c>
      <c r="P4" s="92" t="s">
        <v>2</v>
      </c>
      <c r="Q4" s="92" t="s">
        <v>348</v>
      </c>
      <c r="R4" s="92" t="s">
        <v>347</v>
      </c>
      <c r="S4" s="92" t="s">
        <v>349</v>
      </c>
      <c r="T4" s="92" t="s">
        <v>350</v>
      </c>
      <c r="U4" s="92" t="s">
        <v>2</v>
      </c>
      <c r="V4" s="182"/>
      <c r="W4" s="182"/>
    </row>
    <row r="5" spans="1:23" x14ac:dyDescent="0.25">
      <c r="A5" s="94" t="s">
        <v>351</v>
      </c>
      <c r="B5" s="95"/>
      <c r="C5" s="95">
        <v>521</v>
      </c>
      <c r="D5" s="95">
        <v>216</v>
      </c>
      <c r="E5" s="95"/>
      <c r="F5" s="95">
        <v>7</v>
      </c>
      <c r="G5" s="95">
        <v>11</v>
      </c>
      <c r="H5" s="95"/>
      <c r="I5" s="95">
        <f>SUM(B5:H5)</f>
        <v>755</v>
      </c>
      <c r="J5" s="95">
        <v>37</v>
      </c>
      <c r="K5" s="96"/>
      <c r="L5" s="96"/>
      <c r="M5" s="96"/>
      <c r="N5" s="96"/>
      <c r="O5" s="96"/>
      <c r="P5" s="95">
        <f>SUM(J5:O5)</f>
        <v>37</v>
      </c>
      <c r="Q5" s="95">
        <v>72</v>
      </c>
      <c r="R5" s="95"/>
      <c r="S5" s="95"/>
      <c r="T5" s="95"/>
      <c r="U5" s="95">
        <f>SUM(Q5:T5)</f>
        <v>72</v>
      </c>
      <c r="V5" s="95">
        <f>I5+P5+U5</f>
        <v>864</v>
      </c>
      <c r="W5" s="183" t="s">
        <v>155</v>
      </c>
    </row>
    <row r="6" spans="1:23" x14ac:dyDescent="0.25">
      <c r="A6" s="94" t="s">
        <v>352</v>
      </c>
      <c r="B6" s="95"/>
      <c r="C6" s="95">
        <v>20</v>
      </c>
      <c r="D6" s="95"/>
      <c r="E6" s="95"/>
      <c r="F6" s="95"/>
      <c r="G6" s="95"/>
      <c r="H6" s="95">
        <v>446</v>
      </c>
      <c r="I6" s="95">
        <f t="shared" ref="I6:I7" si="0">SUM(B6:H6)</f>
        <v>466</v>
      </c>
      <c r="J6" s="95">
        <v>94</v>
      </c>
      <c r="K6" s="96">
        <v>1039</v>
      </c>
      <c r="L6" s="96">
        <v>185</v>
      </c>
      <c r="M6" s="96"/>
      <c r="N6" s="96">
        <v>214</v>
      </c>
      <c r="O6" s="96"/>
      <c r="P6" s="95">
        <f>SUM(J6:O6)</f>
        <v>1532</v>
      </c>
      <c r="Q6" s="95">
        <v>52</v>
      </c>
      <c r="R6" s="95">
        <v>185</v>
      </c>
      <c r="S6" s="95">
        <v>46</v>
      </c>
      <c r="T6" s="95"/>
      <c r="U6" s="95">
        <f t="shared" ref="U6:U9" si="1">SUM(Q6:T6)</f>
        <v>283</v>
      </c>
      <c r="V6" s="95">
        <f>I6+P6+U6</f>
        <v>2281</v>
      </c>
      <c r="W6" s="184"/>
    </row>
    <row r="7" spans="1:23" x14ac:dyDescent="0.25">
      <c r="A7" s="94" t="s">
        <v>353</v>
      </c>
      <c r="B7" s="95">
        <v>16</v>
      </c>
      <c r="C7" s="95">
        <v>629</v>
      </c>
      <c r="D7" s="95">
        <v>640</v>
      </c>
      <c r="E7" s="95">
        <v>163</v>
      </c>
      <c r="F7" s="95"/>
      <c r="G7" s="95"/>
      <c r="H7" s="95">
        <v>0</v>
      </c>
      <c r="I7" s="95">
        <f t="shared" si="0"/>
        <v>1448</v>
      </c>
      <c r="J7" s="95"/>
      <c r="K7" s="96">
        <v>130</v>
      </c>
      <c r="L7" s="96"/>
      <c r="M7" s="96"/>
      <c r="N7" s="96"/>
      <c r="O7" s="96">
        <v>248</v>
      </c>
      <c r="P7" s="95">
        <f>SUM(J7:O7)</f>
        <v>378</v>
      </c>
      <c r="Q7" s="95"/>
      <c r="R7" s="95"/>
      <c r="S7" s="95"/>
      <c r="T7" s="95">
        <v>29</v>
      </c>
      <c r="U7" s="95">
        <f t="shared" si="1"/>
        <v>29</v>
      </c>
      <c r="V7" s="95">
        <f>I7+P7+U7</f>
        <v>1855</v>
      </c>
      <c r="W7" s="184"/>
    </row>
    <row r="8" spans="1:23" x14ac:dyDescent="0.25">
      <c r="A8" s="94" t="s">
        <v>32</v>
      </c>
      <c r="B8" s="95"/>
      <c r="C8" s="95"/>
      <c r="D8" s="95"/>
      <c r="E8" s="95"/>
      <c r="F8" s="95"/>
      <c r="G8" s="95"/>
      <c r="H8" s="95"/>
      <c r="I8" s="95"/>
      <c r="J8" s="95"/>
      <c r="K8" s="96"/>
      <c r="L8" s="96"/>
      <c r="M8" s="96"/>
      <c r="N8" s="96"/>
      <c r="O8" s="96">
        <v>9</v>
      </c>
      <c r="P8" s="95">
        <f>SUM(J8:O8)</f>
        <v>9</v>
      </c>
      <c r="Q8" s="95"/>
      <c r="R8" s="95"/>
      <c r="S8" s="95"/>
      <c r="T8" s="95"/>
      <c r="U8" s="95">
        <f t="shared" si="1"/>
        <v>0</v>
      </c>
      <c r="V8" s="95">
        <f>I8+P8+U8</f>
        <v>9</v>
      </c>
      <c r="W8" s="184"/>
    </row>
    <row r="9" spans="1:23" x14ac:dyDescent="0.25">
      <c r="A9" s="94" t="s">
        <v>31</v>
      </c>
      <c r="B9" s="95"/>
      <c r="C9" s="95"/>
      <c r="D9" s="95"/>
      <c r="E9" s="95"/>
      <c r="F9" s="95"/>
      <c r="G9" s="95"/>
      <c r="H9" s="95"/>
      <c r="I9" s="95"/>
      <c r="J9" s="95"/>
      <c r="K9" s="96"/>
      <c r="L9" s="96"/>
      <c r="M9" s="96">
        <v>27</v>
      </c>
      <c r="N9" s="96"/>
      <c r="O9" s="96"/>
      <c r="P9" s="95">
        <f>SUM(J9:O9)</f>
        <v>27</v>
      </c>
      <c r="Q9" s="95"/>
      <c r="R9" s="95"/>
      <c r="S9" s="95"/>
      <c r="T9" s="95"/>
      <c r="U9" s="95">
        <f t="shared" si="1"/>
        <v>0</v>
      </c>
      <c r="V9" s="95">
        <f>I9+P9+U9</f>
        <v>27</v>
      </c>
      <c r="W9" s="184"/>
    </row>
    <row r="10" spans="1:23" s="99" customFormat="1" x14ac:dyDescent="0.25">
      <c r="A10" s="97" t="s">
        <v>2</v>
      </c>
      <c r="B10" s="98">
        <f>SUM(B5:B9)</f>
        <v>16</v>
      </c>
      <c r="C10" s="98">
        <f t="shared" ref="C10:V10" si="2">SUM(C5:C9)</f>
        <v>1170</v>
      </c>
      <c r="D10" s="98">
        <f t="shared" si="2"/>
        <v>856</v>
      </c>
      <c r="E10" s="98">
        <f t="shared" si="2"/>
        <v>163</v>
      </c>
      <c r="F10" s="98">
        <f t="shared" si="2"/>
        <v>7</v>
      </c>
      <c r="G10" s="98">
        <f t="shared" si="2"/>
        <v>11</v>
      </c>
      <c r="H10" s="98">
        <f t="shared" si="2"/>
        <v>446</v>
      </c>
      <c r="I10" s="98">
        <f t="shared" si="2"/>
        <v>2669</v>
      </c>
      <c r="J10" s="98">
        <f t="shared" si="2"/>
        <v>131</v>
      </c>
      <c r="K10" s="98">
        <f t="shared" si="2"/>
        <v>1169</v>
      </c>
      <c r="L10" s="98">
        <f t="shared" si="2"/>
        <v>185</v>
      </c>
      <c r="M10" s="98">
        <f t="shared" si="2"/>
        <v>27</v>
      </c>
      <c r="N10" s="98">
        <f t="shared" si="2"/>
        <v>214</v>
      </c>
      <c r="O10" s="98">
        <f t="shared" si="2"/>
        <v>257</v>
      </c>
      <c r="P10" s="98">
        <f t="shared" si="2"/>
        <v>1983</v>
      </c>
      <c r="Q10" s="98">
        <f t="shared" si="2"/>
        <v>124</v>
      </c>
      <c r="R10" s="98">
        <f t="shared" si="2"/>
        <v>185</v>
      </c>
      <c r="S10" s="98">
        <f t="shared" si="2"/>
        <v>46</v>
      </c>
      <c r="T10" s="98">
        <f t="shared" si="2"/>
        <v>29</v>
      </c>
      <c r="U10" s="98">
        <f t="shared" si="2"/>
        <v>384</v>
      </c>
      <c r="V10" s="98">
        <f t="shared" si="2"/>
        <v>5036</v>
      </c>
      <c r="W10" s="185"/>
    </row>
    <row r="13" spans="1:23" ht="18.75" x14ac:dyDescent="0.3">
      <c r="A13" s="186" t="s">
        <v>354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</row>
    <row r="14" spans="1:23" s="88" customFormat="1" ht="15.75" customHeight="1" x14ac:dyDescent="0.25">
      <c r="A14" s="187" t="s">
        <v>335</v>
      </c>
      <c r="B14" s="189" t="s">
        <v>337</v>
      </c>
      <c r="C14" s="189"/>
      <c r="D14" s="189"/>
      <c r="E14" s="190"/>
      <c r="F14" s="191" t="s">
        <v>336</v>
      </c>
      <c r="G14" s="189"/>
      <c r="H14" s="190"/>
      <c r="I14" s="192" t="s">
        <v>2</v>
      </c>
      <c r="J14" s="194" t="s">
        <v>154</v>
      </c>
      <c r="K14" s="194"/>
    </row>
    <row r="15" spans="1:23" ht="39" customHeight="1" x14ac:dyDescent="0.25">
      <c r="A15" s="188"/>
      <c r="B15" s="100" t="s">
        <v>355</v>
      </c>
      <c r="C15" s="101" t="s">
        <v>356</v>
      </c>
      <c r="D15" s="101" t="s">
        <v>357</v>
      </c>
      <c r="E15" s="101" t="s">
        <v>358</v>
      </c>
      <c r="F15" s="101" t="s">
        <v>359</v>
      </c>
      <c r="G15" s="101" t="s">
        <v>358</v>
      </c>
      <c r="H15" s="101" t="s">
        <v>360</v>
      </c>
      <c r="I15" s="193"/>
      <c r="J15" s="194"/>
      <c r="K15" s="194"/>
    </row>
    <row r="16" spans="1:23" ht="15.75" customHeight="1" x14ac:dyDescent="0.25">
      <c r="A16" s="102" t="s">
        <v>361</v>
      </c>
      <c r="B16" s="103">
        <v>522</v>
      </c>
      <c r="C16" s="103">
        <v>711</v>
      </c>
      <c r="D16" s="103">
        <v>1125</v>
      </c>
      <c r="E16" s="103"/>
      <c r="F16" s="103"/>
      <c r="G16" s="103"/>
      <c r="H16" s="103"/>
      <c r="I16" s="103">
        <f>SUM(B16:H16)</f>
        <v>2358</v>
      </c>
      <c r="J16" s="195" t="s">
        <v>155</v>
      </c>
      <c r="K16" s="195"/>
    </row>
    <row r="17" spans="1:11" x14ac:dyDescent="0.25">
      <c r="A17" s="102" t="s">
        <v>32</v>
      </c>
      <c r="B17" s="103">
        <v>809</v>
      </c>
      <c r="C17" s="103"/>
      <c r="D17" s="103"/>
      <c r="E17" s="103">
        <v>858</v>
      </c>
      <c r="F17" s="103"/>
      <c r="G17" s="103"/>
      <c r="H17" s="103"/>
      <c r="I17" s="103">
        <f>SUM(B17:H17)</f>
        <v>1667</v>
      </c>
      <c r="J17" s="195"/>
      <c r="K17" s="195"/>
    </row>
    <row r="18" spans="1:11" x14ac:dyDescent="0.25">
      <c r="A18" s="102" t="s">
        <v>20</v>
      </c>
      <c r="B18" s="103"/>
      <c r="C18" s="103"/>
      <c r="D18" s="103"/>
      <c r="E18" s="103"/>
      <c r="F18" s="103">
        <v>300</v>
      </c>
      <c r="G18" s="103"/>
      <c r="H18" s="103"/>
      <c r="I18" s="103">
        <f>SUM(B18:H18)</f>
        <v>300</v>
      </c>
      <c r="J18" s="195"/>
      <c r="K18" s="195"/>
    </row>
    <row r="19" spans="1:11" x14ac:dyDescent="0.25">
      <c r="A19" s="102" t="s">
        <v>298</v>
      </c>
      <c r="B19" s="103"/>
      <c r="C19" s="103"/>
      <c r="D19" s="103"/>
      <c r="E19" s="103"/>
      <c r="F19" s="103"/>
      <c r="G19" s="103">
        <v>75</v>
      </c>
      <c r="H19" s="103">
        <v>600</v>
      </c>
      <c r="I19" s="103">
        <f>SUM(B19:H19)</f>
        <v>675</v>
      </c>
      <c r="J19" s="195"/>
      <c r="K19" s="195"/>
    </row>
    <row r="20" spans="1:11" x14ac:dyDescent="0.25">
      <c r="A20" s="104" t="s">
        <v>2</v>
      </c>
      <c r="B20" s="105">
        <f>SUM(B16:B19)</f>
        <v>1331</v>
      </c>
      <c r="C20" s="105">
        <f t="shared" ref="C20:H20" si="3">SUM(C16:C19)</f>
        <v>711</v>
      </c>
      <c r="D20" s="105">
        <f t="shared" si="3"/>
        <v>1125</v>
      </c>
      <c r="E20" s="105">
        <f t="shared" si="3"/>
        <v>858</v>
      </c>
      <c r="F20" s="105">
        <f t="shared" si="3"/>
        <v>300</v>
      </c>
      <c r="G20" s="105">
        <f t="shared" si="3"/>
        <v>75</v>
      </c>
      <c r="H20" s="105">
        <f t="shared" si="3"/>
        <v>600</v>
      </c>
      <c r="I20" s="105">
        <f>SUM(I16:I19)</f>
        <v>5000</v>
      </c>
      <c r="J20" s="195"/>
      <c r="K20" s="195"/>
    </row>
    <row r="23" spans="1:11" ht="25.5" customHeight="1" x14ac:dyDescent="0.25">
      <c r="A23" s="196" t="s">
        <v>362</v>
      </c>
      <c r="B23" s="197"/>
      <c r="C23" s="197"/>
      <c r="D23" s="197"/>
      <c r="E23" s="197"/>
      <c r="F23" s="197"/>
    </row>
    <row r="24" spans="1:11" x14ac:dyDescent="0.25">
      <c r="A24" s="106" t="s">
        <v>335</v>
      </c>
      <c r="B24" s="107" t="s">
        <v>363</v>
      </c>
      <c r="C24" s="106" t="s">
        <v>364</v>
      </c>
      <c r="D24" s="106" t="s">
        <v>365</v>
      </c>
      <c r="E24" s="198" t="s">
        <v>154</v>
      </c>
      <c r="F24" s="198"/>
    </row>
    <row r="25" spans="1:11" ht="74.25" customHeight="1" x14ac:dyDescent="0.25">
      <c r="A25" s="108" t="s">
        <v>23</v>
      </c>
      <c r="B25" s="109">
        <v>3292</v>
      </c>
      <c r="C25" s="109">
        <v>2020</v>
      </c>
      <c r="D25" s="110">
        <v>5000</v>
      </c>
      <c r="E25" s="195" t="s">
        <v>366</v>
      </c>
      <c r="F25" s="195"/>
    </row>
    <row r="27" spans="1:11" ht="21" customHeight="1" x14ac:dyDescent="0.25">
      <c r="A27" s="196" t="s">
        <v>367</v>
      </c>
      <c r="B27" s="197"/>
      <c r="C27" s="197"/>
      <c r="D27" s="197"/>
      <c r="E27" s="197"/>
      <c r="F27" s="197"/>
    </row>
    <row r="28" spans="1:11" x14ac:dyDescent="0.25">
      <c r="A28" s="106" t="s">
        <v>335</v>
      </c>
      <c r="B28" s="107" t="s">
        <v>363</v>
      </c>
      <c r="C28" s="106" t="s">
        <v>364</v>
      </c>
      <c r="D28" s="106" t="s">
        <v>365</v>
      </c>
      <c r="E28" s="198" t="s">
        <v>154</v>
      </c>
      <c r="F28" s="198"/>
    </row>
    <row r="29" spans="1:11" ht="72.75" customHeight="1" x14ac:dyDescent="0.25">
      <c r="A29" s="108" t="s">
        <v>23</v>
      </c>
      <c r="B29" s="111" t="s">
        <v>369</v>
      </c>
      <c r="C29" s="109">
        <v>2020</v>
      </c>
      <c r="D29" s="110">
        <v>500</v>
      </c>
      <c r="E29" s="195" t="s">
        <v>366</v>
      </c>
      <c r="F29" s="195"/>
    </row>
  </sheetData>
  <mergeCells count="21">
    <mergeCell ref="E29:F29"/>
    <mergeCell ref="J16:K20"/>
    <mergeCell ref="A23:F23"/>
    <mergeCell ref="E24:F24"/>
    <mergeCell ref="E25:F25"/>
    <mergeCell ref="A27:F27"/>
    <mergeCell ref="E28:F28"/>
    <mergeCell ref="W3:W4"/>
    <mergeCell ref="W5:W10"/>
    <mergeCell ref="A13:K13"/>
    <mergeCell ref="A14:A15"/>
    <mergeCell ref="B14:E14"/>
    <mergeCell ref="F14:H14"/>
    <mergeCell ref="I14:I15"/>
    <mergeCell ref="J14:K15"/>
    <mergeCell ref="A2:V2"/>
    <mergeCell ref="A3:A4"/>
    <mergeCell ref="B3:I3"/>
    <mergeCell ref="J3:P3"/>
    <mergeCell ref="Q3:T3"/>
    <mergeCell ref="V3:V4"/>
  </mergeCells>
  <printOptions horizontalCentered="1" verticalCentered="1"/>
  <pageMargins left="0.2" right="0.17" top="0.74803149606299213" bottom="0.61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8</vt:i4>
      </vt:variant>
    </vt:vector>
  </HeadingPairs>
  <TitlesOfParts>
    <vt:vector size="17" baseType="lpstr">
      <vt:lpstr>MAKARNALIK ELÜS</vt:lpstr>
      <vt:lpstr>YERLİ VE İTHAL MAKARNALIK</vt:lpstr>
      <vt:lpstr>ELÜS EKMEKLİK</vt:lpstr>
      <vt:lpstr> YERLİ VE İTHAL EKM.</vt:lpstr>
      <vt:lpstr>ARPA ELÜS</vt:lpstr>
      <vt:lpstr>ARPA </vt:lpstr>
      <vt:lpstr>MISIR ELÜS</vt:lpstr>
      <vt:lpstr>MISIR </vt:lpstr>
      <vt:lpstr>BAKLİYAT,PİRİNÇ VE ÇELTİK</vt:lpstr>
      <vt:lpstr>'ELÜS EKMEKLİK'!_VeritabaniniFiltrele</vt:lpstr>
      <vt:lpstr>'MAKARNALIK ELÜS'!_VeritabaniniFiltrele</vt:lpstr>
      <vt:lpstr>'MISIR ELÜS'!_VeritabaniniFiltrele</vt:lpstr>
      <vt:lpstr>'ARPA '!Yazdırma_Alanı</vt:lpstr>
      <vt:lpstr>'BAKLİYAT,PİRİNÇ VE ÇELTİK'!Yazdırma_Alanı</vt:lpstr>
      <vt:lpstr>'ELÜS EKMEKLİK'!Yazdırma_Başlıkları</vt:lpstr>
      <vt:lpstr>'MAKARNALIK ELÜS'!Yazdırma_Başlıkları</vt:lpstr>
      <vt:lpstr>'MISIR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2021-12-31T13:28:19Z</dcterms:modified>
</cp:coreProperties>
</file>