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36" activeTab="3"/>
  </bookViews>
  <sheets>
    <sheet name="Makarnalık ELÜS" sheetId="1" r:id="rId1"/>
    <sheet name="Makarnalık TMO Deposu" sheetId="2" r:id="rId2"/>
    <sheet name=" Ekmeklik ELÜS" sheetId="3" r:id="rId3"/>
    <sheet name="Ekmeklik TMO Deposu" sheetId="4" r:id="rId4"/>
    <sheet name=" Arpa ELÜS" sheetId="5" r:id="rId5"/>
    <sheet name="Arpa  TMO Deposu" sheetId="6" r:id="rId6"/>
    <sheet name=" Mısır ELÜS" sheetId="7" r:id="rId7"/>
    <sheet name="Mısır TMO Deposu" sheetId="8" r:id="rId8"/>
    <sheet name="Çavdar-Tritikale " sheetId="9" r:id="rId9"/>
    <sheet name="Yulaf" sheetId="10" r:id="rId10"/>
  </sheets>
  <definedNames>
    <definedName name="_xlnm._FilterDatabase" localSheetId="6" hidden="1">' Mısır ELÜS'!$A$1:$F$58</definedName>
  </definedNames>
  <calcPr fullCalcOnLoad="1"/>
</workbook>
</file>

<file path=xl/sharedStrings.xml><?xml version="1.0" encoding="utf-8"?>
<sst xmlns="http://schemas.openxmlformats.org/spreadsheetml/2006/main" count="898" uniqueCount="311">
  <si>
    <t>TOPLAM</t>
  </si>
  <si>
    <t>GENEL TOPLAM</t>
  </si>
  <si>
    <t>BAŞMÜDÜRLÜK</t>
  </si>
  <si>
    <t>ADANA</t>
  </si>
  <si>
    <t>ADIYAMAN</t>
  </si>
  <si>
    <t>AFYONKARAHİSAR</t>
  </si>
  <si>
    <t>AKSARAY</t>
  </si>
  <si>
    <t>ANKARA</t>
  </si>
  <si>
    <t>BATMAN</t>
  </si>
  <si>
    <t>ÇORUM</t>
  </si>
  <si>
    <t>DENİZLİ</t>
  </si>
  <si>
    <t>DİYARBAKIR</t>
  </si>
  <si>
    <t>ESKİŞEHİR</t>
  </si>
  <si>
    <t>GAZİANTEP</t>
  </si>
  <si>
    <t>HATAY</t>
  </si>
  <si>
    <t>KAYSERİ</t>
  </si>
  <si>
    <t>KIRŞEHİR</t>
  </si>
  <si>
    <t>KONYA</t>
  </si>
  <si>
    <t>SİVAS</t>
  </si>
  <si>
    <t>ŞANLIURFA</t>
  </si>
  <si>
    <t>YOZGAT</t>
  </si>
  <si>
    <t>BALIKESİR</t>
  </si>
  <si>
    <t>EDİRNE</t>
  </si>
  <si>
    <t>ERZURUM</t>
  </si>
  <si>
    <t>KIRIKKALE</t>
  </si>
  <si>
    <t>KIRKLARELİ</t>
  </si>
  <si>
    <t>MUŞ</t>
  </si>
  <si>
    <t>SAMSUN</t>
  </si>
  <si>
    <t>TEKİRDAĞ</t>
  </si>
  <si>
    <t>KAHRAMANMARAŞ</t>
  </si>
  <si>
    <t>MARDİN</t>
  </si>
  <si>
    <t>Kapalı</t>
  </si>
  <si>
    <t>ISIN</t>
  </si>
  <si>
    <t>BETA GEN (BİSMİL)</t>
  </si>
  <si>
    <t>BALSAN</t>
  </si>
  <si>
    <t>AZİZİYE</t>
  </si>
  <si>
    <t>LİSANSLI DEPO</t>
  </si>
  <si>
    <t>ÜRÜN KODU</t>
  </si>
  <si>
    <t>AÇIK</t>
  </si>
  <si>
    <t>KAPALI</t>
  </si>
  <si>
    <t xml:space="preserve"> SATIŞA AÇILAN ELÜS MISIR STOKLARI (KG)</t>
  </si>
  <si>
    <t xml:space="preserve">ÜRÜN KODU
</t>
  </si>
  <si>
    <t xml:space="preserve">BAŞMÜDÜRLÜK </t>
  </si>
  <si>
    <t>AÇIK
1122</t>
  </si>
  <si>
    <t>KAPALI
1122</t>
  </si>
  <si>
    <t>AÇIK
1123</t>
  </si>
  <si>
    <t>KAPALI
1123</t>
  </si>
  <si>
    <t>AÇIK
1141</t>
  </si>
  <si>
    <t>KAPALI
1141</t>
  </si>
  <si>
    <t>ÇAVDAR</t>
  </si>
  <si>
    <t>TRİTİKALE</t>
  </si>
  <si>
    <t>Mahsul Yılı</t>
  </si>
  <si>
    <t>MAHSUL YILI</t>
  </si>
  <si>
    <t>ÜRÜN - ÜRÜN KODU</t>
  </si>
  <si>
    <t>GENELTOPLAM</t>
  </si>
  <si>
    <t>SATIŞA AÇILAN ELÜS EKMEKLİK BUĞDAY STOKLARI (KG)</t>
  </si>
  <si>
    <t>SATIŞA AÇILAN TMO EKMEKLİK BUĞDAY STOKLARI (TON)</t>
  </si>
  <si>
    <t>SATIŞA AÇILAN ELÜS ARPA STOKLARI (KG)</t>
  </si>
  <si>
    <t xml:space="preserve"> SATIŞA AÇILAN TMO MISIR STOKLARI (TON)</t>
  </si>
  <si>
    <t>İZMİR</t>
  </si>
  <si>
    <t>TMO-TOBB (MUCUR)</t>
  </si>
  <si>
    <t>TEKİN (BESNİ)</t>
  </si>
  <si>
    <t>ÖZPERVANE AGRO</t>
  </si>
  <si>
    <t>MSG</t>
  </si>
  <si>
    <t>BETA GEN (YENİŞEHİR)</t>
  </si>
  <si>
    <t>TEKA (KARAKEÇİLİ)</t>
  </si>
  <si>
    <t>CENSA</t>
  </si>
  <si>
    <t>Açık</t>
  </si>
  <si>
    <t>TRABZON</t>
  </si>
  <si>
    <t>MERSİN</t>
  </si>
  <si>
    <t>MY SİLO (ESKİŞEHİR)</t>
  </si>
  <si>
    <t>TRXXEPA12212</t>
  </si>
  <si>
    <t>SİLVAN VARLIK</t>
  </si>
  <si>
    <t>SERHAT</t>
  </si>
  <si>
    <t>TRXTTDA22213</t>
  </si>
  <si>
    <t>AFYON BORSA (DİNAR)</t>
  </si>
  <si>
    <t>TRXXFXI52311</t>
  </si>
  <si>
    <t>GÜR LİDAŞ</t>
  </si>
  <si>
    <t>TRXXIKI22216</t>
  </si>
  <si>
    <t>ZD LİDAŞ</t>
  </si>
  <si>
    <t>TRXXGNI22214</t>
  </si>
  <si>
    <t>HACI EMİN</t>
  </si>
  <si>
    <t>TRXHETI22219</t>
  </si>
  <si>
    <t>ÇELİKOĞULLARI</t>
  </si>
  <si>
    <t>TRXXFCI02211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</si>
  <si>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</si>
  <si>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</si>
  <si>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</si>
  <si>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</si>
  <si>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</si>
  <si>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</si>
  <si>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</si>
  <si>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</si>
  <si>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İZZETTİN DENKTAŞ</t>
  </si>
  <si>
    <t>TRXXJDI02211</t>
  </si>
  <si>
    <t>TRXXGBI52315</t>
  </si>
  <si>
    <t>SATIŞA AÇILAN TMO ÇAVDAR TRİTİKALE STOKLARI (TON)</t>
  </si>
  <si>
    <t>TRXMYSY12217</t>
  </si>
  <si>
    <t>KAİNAT (KANGAL)</t>
  </si>
  <si>
    <t>TRXKTUY32215</t>
  </si>
  <si>
    <t>SATIŞA AÇILAN MİKTAR</t>
  </si>
  <si>
    <t>SATIŞA AÇILAN ELÜS MAKARNALIK BUĞDAY STOKLARI (KG)</t>
  </si>
  <si>
    <t>SATIŞA AÇILAN TMO YERLİ, İTHAL MAKARNALIK BUĞDAY STOKLARI (TON)</t>
  </si>
  <si>
    <t>SATIŞA AÇILAN TMO YERLİ ve İTHAL ARPA STOKU (TON)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</si>
  <si>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</si>
  <si>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</si>
  <si>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</si>
  <si>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EK 1/C</t>
  </si>
  <si>
    <t>EK 1/B</t>
  </si>
  <si>
    <t>EK 1/A</t>
  </si>
  <si>
    <t>EK 1/D</t>
  </si>
  <si>
    <t>EK 1/E</t>
  </si>
  <si>
    <t>EK 1/F</t>
  </si>
  <si>
    <t>EK 1/G</t>
  </si>
  <si>
    <t>EK 1/H</t>
  </si>
  <si>
    <t>EK 1/I</t>
  </si>
  <si>
    <t>EK 1/J</t>
  </si>
  <si>
    <t>TRXXFNI32314</t>
  </si>
  <si>
    <t>FLORA TARIM</t>
  </si>
  <si>
    <t>TRXXHJI42317</t>
  </si>
  <si>
    <t>LİKYA</t>
  </si>
  <si>
    <t>TRXXHSI22310</t>
  </si>
  <si>
    <t>ÖZMEN</t>
  </si>
  <si>
    <t>TRXOZMI52311</t>
  </si>
  <si>
    <t>PTB</t>
  </si>
  <si>
    <t>TRXPTBI52314</t>
  </si>
  <si>
    <t>MY SİLO (KIRKLARELİ)</t>
  </si>
  <si>
    <t>TRXMYSI72313</t>
  </si>
  <si>
    <t>TK (VİRANŞEHİR)</t>
  </si>
  <si>
    <t>TRXTKTIB2315</t>
  </si>
  <si>
    <t>GRAİN (KIRIKHAN-1)</t>
  </si>
  <si>
    <t>TRXXBNI02316</t>
  </si>
  <si>
    <t>TRXXJPI02314</t>
  </si>
  <si>
    <t>MY SİLO (AKSARAY)</t>
  </si>
  <si>
    <t>TRXMYSV32310</t>
  </si>
  <si>
    <t>ALTUNTAŞ (YAPILCAN))</t>
  </si>
  <si>
    <t>TRXALTV32310</t>
  </si>
  <si>
    <t>DOĞA AKBULUT</t>
  </si>
  <si>
    <t>TRXXEIV02313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</si>
  <si>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</si>
  <si>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SATIŞA AÇILAN MİKTAR (KG)</t>
  </si>
  <si>
    <t>SENTİNUS (HİLVAN)</t>
  </si>
  <si>
    <t>TRXXHHA22211</t>
  </si>
  <si>
    <t>TRXXHHA32319</t>
  </si>
  <si>
    <t>ANKARA TB</t>
  </si>
  <si>
    <t>TRXXEFA52318</t>
  </si>
  <si>
    <t>TRXXGDA32211</t>
  </si>
  <si>
    <t>MERZİFON TARIM</t>
  </si>
  <si>
    <t>TRXXHZA22213</t>
  </si>
  <si>
    <t>TRXTTDA32212</t>
  </si>
  <si>
    <t>KAYSERİ ŞEKER (BOĞAZLIYAN)</t>
  </si>
  <si>
    <t>TRXKAYA72213</t>
  </si>
  <si>
    <t>KAYSERİ ŞEKER (DEVELİ)</t>
  </si>
  <si>
    <t>TRXKAYA52215</t>
  </si>
  <si>
    <t>TRXKAYA62214</t>
  </si>
  <si>
    <t>RUHBAŞ</t>
  </si>
  <si>
    <t>TRXRUTA12212</t>
  </si>
  <si>
    <t>POLAT AGRO (BOĞAZLIYAN)</t>
  </si>
  <si>
    <t>TRXPLTA22214</t>
  </si>
  <si>
    <t>TRXPLTA32213</t>
  </si>
  <si>
    <t>POLAT AGRO (ÖZLER)</t>
  </si>
  <si>
    <t>TRXXFTA22210</t>
  </si>
  <si>
    <t>TRXXFTA32219</t>
  </si>
  <si>
    <t>POLAT AGRO (KOZAKLI)</t>
  </si>
  <si>
    <t>TRXXHVA22212</t>
  </si>
  <si>
    <t>TRXXHVA32211</t>
  </si>
  <si>
    <t>KUŞAT TARIM</t>
  </si>
  <si>
    <t>TRXXEJA22214</t>
  </si>
  <si>
    <t>TRXXEJA32213</t>
  </si>
  <si>
    <t>YENİ PAZAR TARIM (BOĞAZLIYAN)</t>
  </si>
  <si>
    <t>TRXXELA22210</t>
  </si>
  <si>
    <t>TRXXELA32219</t>
  </si>
  <si>
    <t>ERC</t>
  </si>
  <si>
    <t>TRXXGJA22219</t>
  </si>
  <si>
    <t>TRXXGJA32218</t>
  </si>
  <si>
    <t>HİMMETDEDE LİDAŞ (KOCASİNAN)</t>
  </si>
  <si>
    <t>TRXXGGA22215</t>
  </si>
  <si>
    <t>TRXXGGA12216</t>
  </si>
  <si>
    <t>SENTİNUS (SARIOĞLAN)</t>
  </si>
  <si>
    <t>TRXXGHA22213</t>
  </si>
  <si>
    <t>TRXXGHA32212</t>
  </si>
  <si>
    <t>ESERLER</t>
  </si>
  <si>
    <t>TRXXGLA12216</t>
  </si>
  <si>
    <t>TRXXIRA52215</t>
  </si>
  <si>
    <t>TRXXIIA22316</t>
  </si>
  <si>
    <t>TRXXIIA12218</t>
  </si>
  <si>
    <t>TRXXIJA22314</t>
  </si>
  <si>
    <t>TRXXIGA22310</t>
  </si>
  <si>
    <t>TANELSAN</t>
  </si>
  <si>
    <t>TRXXJVA02319</t>
  </si>
  <si>
    <t>ŞEVGİNLER</t>
  </si>
  <si>
    <t>TRXXJSA12314</t>
  </si>
  <si>
    <t>SAKARYA</t>
  </si>
  <si>
    <t>LARENDE</t>
  </si>
  <si>
    <t>TRXXGZI22218</t>
  </si>
  <si>
    <t>AS LİDAŞ (KARAPINAR)</t>
  </si>
  <si>
    <t>TRXASLI42219</t>
  </si>
  <si>
    <t>LDR TARIM (KARATAY)</t>
  </si>
  <si>
    <t>TRXXFGI22210</t>
  </si>
  <si>
    <t>İSMAİL HAKAN BALTAOĞLU TARIM</t>
  </si>
  <si>
    <t>TRXXGSI22213</t>
  </si>
  <si>
    <t>ERK LİDAŞ</t>
  </si>
  <si>
    <t>TRXXJBI02215</t>
  </si>
  <si>
    <t>BİZİM TARIM</t>
  </si>
  <si>
    <t>TRXXIZI12215</t>
  </si>
  <si>
    <t>TRXASLI52218</t>
  </si>
  <si>
    <t>AS LİDAŞ (ÇUMRA)</t>
  </si>
  <si>
    <t>TRXASLI22211</t>
  </si>
  <si>
    <t>KONYA TARIM (KULU)</t>
  </si>
  <si>
    <t>TRXKLDI22212</t>
  </si>
  <si>
    <t>AKF AGRO</t>
  </si>
  <si>
    <t>TRXXHUI22217</t>
  </si>
  <si>
    <t>ALTILAR (KULU)</t>
  </si>
  <si>
    <t>TRXATTI32211</t>
  </si>
  <si>
    <t>RANA FARM</t>
  </si>
  <si>
    <t>TRXRNFI32217</t>
  </si>
  <si>
    <t>EVLİK (KARAPINAR)</t>
  </si>
  <si>
    <t>TRXEVDI72219</t>
  </si>
  <si>
    <t>TRXXJBI12214</t>
  </si>
  <si>
    <t>GÜZEL TARIM (CİHANBEYLİ)</t>
  </si>
  <si>
    <t>TRXGZLI22213</t>
  </si>
  <si>
    <t>KONYA TARIM (CİHANBEYLİ)</t>
  </si>
  <si>
    <t>TRXXJEI02219</t>
  </si>
  <si>
    <t>NİYAZ ORHA</t>
  </si>
  <si>
    <t>TRXXGEI32212</t>
  </si>
  <si>
    <t>KÖKTEN</t>
  </si>
  <si>
    <t>TRXXJLI02214</t>
  </si>
  <si>
    <t>TÜRKMEN LİDAŞ</t>
  </si>
  <si>
    <t>TRXXJMI02212</t>
  </si>
  <si>
    <t>BATMAN LİDAŞ</t>
  </si>
  <si>
    <t>TRXXFZBG2211</t>
  </si>
  <si>
    <t>HACIÖMEROĞLU AFM (BATMAN)</t>
  </si>
  <si>
    <t>TRXXENBH2215</t>
  </si>
  <si>
    <t>TRXXIJB62219</t>
  </si>
  <si>
    <t>TRXXGNB72214</t>
  </si>
  <si>
    <t>TRXXEPB62215</t>
  </si>
  <si>
    <t>TRXXGDBC2210</t>
  </si>
  <si>
    <t>TRXXEPBD2217</t>
  </si>
  <si>
    <t>TRXXHPBQ2219</t>
  </si>
  <si>
    <t>TRXXGDBD2219</t>
  </si>
  <si>
    <t>TRXXESB92216</t>
  </si>
  <si>
    <t>BİRLER</t>
  </si>
  <si>
    <t>TRXXIDB92219</t>
  </si>
  <si>
    <t>DÜLGER</t>
  </si>
  <si>
    <t>TRXXIAB32211</t>
  </si>
  <si>
    <t>TİRYAKİ (GAZİANTEP)</t>
  </si>
  <si>
    <t>TRXTYTBU2313</t>
  </si>
  <si>
    <t>AKBAL HUBUBAT</t>
  </si>
  <si>
    <t>TRXXFHBE2314</t>
  </si>
  <si>
    <t>TRXTYTBV2312</t>
  </si>
  <si>
    <t>SAFİRTAŞ</t>
  </si>
  <si>
    <t>TRXSFTBO2315</t>
  </si>
  <si>
    <t>TRXXGHB42219</t>
  </si>
  <si>
    <t>TRXXGJBJ2217</t>
  </si>
  <si>
    <t>TRXXGLB52210</t>
  </si>
  <si>
    <t>HİMMETDEDE LİDAŞ (KOCASİNAN</t>
  </si>
  <si>
    <t>TRXXGGB22213</t>
  </si>
  <si>
    <t>TRXXEJB42210</t>
  </si>
  <si>
    <t>SENTİNUS (SARIOĞLAN</t>
  </si>
  <si>
    <t>TRXXGHB62217</t>
  </si>
  <si>
    <t>TRXTTDB42219</t>
  </si>
  <si>
    <t>TRXTKTBC2311</t>
  </si>
  <si>
    <t>ŞEN LİDAŞ</t>
  </si>
  <si>
    <t>TRXXHEB52213</t>
  </si>
  <si>
    <t>VİRANŞEHİR LİDAŞ</t>
  </si>
  <si>
    <t>TRXXFPBE2215</t>
  </si>
  <si>
    <t>TRXXHHBC2314</t>
  </si>
  <si>
    <t>AÇIK
1121</t>
  </si>
  <si>
    <t/>
  </si>
  <si>
    <t>AKSARAY TB (ARATOL)</t>
  </si>
  <si>
    <t>TRXAKSB42315</t>
  </si>
  <si>
    <t>TRXXIGBC2314</t>
  </si>
  <si>
    <t>TRXXIKBF2315</t>
  </si>
  <si>
    <t>TRXHETBI2317</t>
  </si>
  <si>
    <t>TRXXIKBI2312</t>
  </si>
  <si>
    <t>ES LİDAŞ (UZUNKÖPRÜ)</t>
  </si>
  <si>
    <t>TRXXFSB82214</t>
  </si>
  <si>
    <t>TRXXEDB92218</t>
  </si>
  <si>
    <t>ALTINBİLEK (ÇİFTELER)</t>
  </si>
  <si>
    <t>TRXXEHBC2317</t>
  </si>
  <si>
    <t>TRXMYSBA2323</t>
  </si>
  <si>
    <t>TRXXHSB52312</t>
  </si>
  <si>
    <t>TRXXFHBG2312</t>
  </si>
  <si>
    <t>TRXXFHBH2311</t>
  </si>
  <si>
    <t>TRXTTDBA2213</t>
  </si>
  <si>
    <t>TMO-TOBB (KEŞAN)</t>
  </si>
  <si>
    <t xml:space="preserve">
2411-2412</t>
  </si>
  <si>
    <r>
      <t xml:space="preserve">ŞANLIURFA </t>
    </r>
    <r>
      <rPr>
        <b/>
        <sz val="14"/>
        <color indexed="8"/>
        <rFont val="Times New Roman"/>
        <family val="1"/>
      </rPr>
      <t>(2021 MAHSULÜ)</t>
    </r>
  </si>
  <si>
    <t>POLAT AGRO (BOĞAZLIYAN</t>
  </si>
  <si>
    <t>TRXPLTB42210</t>
  </si>
  <si>
    <t>POLAT AGRO (ÖZLER</t>
  </si>
  <si>
    <t>TRXXFTB52215</t>
  </si>
  <si>
    <t>POLAT AGRO (KOZAKLI</t>
  </si>
  <si>
    <t>TRXXHVB82214</t>
  </si>
  <si>
    <t>TRXXGHB52218</t>
  </si>
  <si>
    <t>TRXRUTB32218</t>
  </si>
  <si>
    <t>TRXXGJBI2218</t>
  </si>
  <si>
    <t>TRXXGGB32212</t>
  </si>
  <si>
    <t>CEMAŞ</t>
  </si>
  <si>
    <t>TRXCLDBC2218</t>
  </si>
  <si>
    <t>DURAK</t>
  </si>
  <si>
    <t>TRXXGUBB2210</t>
  </si>
  <si>
    <t>TRXXESBS2316</t>
  </si>
  <si>
    <t>TİGRİS GAP</t>
  </si>
  <si>
    <t>TRXXJAB52217</t>
  </si>
  <si>
    <t>TRXXFCB52211</t>
  </si>
  <si>
    <t>TRXXFZBF2212</t>
  </si>
  <si>
    <t>SALUVAN</t>
  </si>
  <si>
    <t>TRXXGAB62212</t>
  </si>
  <si>
    <t>TRXXGNB62215</t>
  </si>
  <si>
    <t>TRXXIKB92214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</si>
</sst>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9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5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71" fillId="0" borderId="0" xfId="0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3" fontId="7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7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78" fillId="0" borderId="10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3" fontId="78" fillId="0" borderId="13" xfId="0" applyNumberFormat="1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3" fontId="74" fillId="0" borderId="0" xfId="0" applyNumberFormat="1" applyFont="1" applyBorder="1" applyAlignment="1">
      <alignment wrapText="1"/>
    </xf>
    <xf numFmtId="3" fontId="76" fillId="0" borderId="10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center"/>
    </xf>
    <xf numFmtId="3" fontId="79" fillId="0" borderId="14" xfId="0" applyNumberFormat="1" applyFont="1" applyBorder="1" applyAlignment="1">
      <alignment horizontal="center" vertical="center"/>
    </xf>
    <xf numFmtId="0" fontId="75" fillId="0" borderId="20" xfId="0" applyFont="1" applyFill="1" applyBorder="1" applyAlignment="1">
      <alignment horizontal="left" vertical="center"/>
    </xf>
    <xf numFmtId="3" fontId="75" fillId="0" borderId="21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75" fillId="0" borderId="1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3" fontId="75" fillId="0" borderId="21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3" fontId="75" fillId="0" borderId="25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 vertical="center" wrapText="1"/>
    </xf>
    <xf numFmtId="3" fontId="79" fillId="0" borderId="14" xfId="0" applyNumberFormat="1" applyFont="1" applyFill="1" applyBorder="1" applyAlignment="1">
      <alignment horizontal="center" vertical="center" wrapText="1"/>
    </xf>
    <xf numFmtId="3" fontId="75" fillId="0" borderId="26" xfId="0" applyNumberFormat="1" applyFont="1" applyFill="1" applyBorder="1" applyAlignment="1">
      <alignment horizontal="center" vertical="center" wrapText="1"/>
    </xf>
    <xf numFmtId="3" fontId="75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76" fillId="0" borderId="15" xfId="0" applyNumberFormat="1" applyFont="1" applyFill="1" applyBorder="1" applyAlignment="1">
      <alignment horizontal="left" vertical="center"/>
    </xf>
    <xf numFmtId="3" fontId="76" fillId="0" borderId="27" xfId="0" applyNumberFormat="1" applyFont="1" applyFill="1" applyBorder="1" applyAlignment="1">
      <alignment horizontal="center" vertical="center"/>
    </xf>
    <xf numFmtId="3" fontId="76" fillId="0" borderId="2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0" fillId="0" borderId="0" xfId="49" applyFont="1" applyFill="1" applyAlignment="1">
      <alignment horizontal="center" vertical="center" wrapText="1"/>
      <protection/>
    </xf>
    <xf numFmtId="3" fontId="76" fillId="0" borderId="0" xfId="49" applyNumberFormat="1" applyFont="1" applyFill="1" applyAlignment="1">
      <alignment horizontal="center" vertical="center" wrapText="1"/>
      <protection/>
    </xf>
    <xf numFmtId="0" fontId="80" fillId="0" borderId="10" xfId="49" applyFont="1" applyFill="1" applyBorder="1" applyAlignment="1">
      <alignment horizontal="center" vertical="center" wrapText="1"/>
      <protection/>
    </xf>
    <xf numFmtId="0" fontId="76" fillId="0" borderId="10" xfId="49" applyFont="1" applyFill="1" applyBorder="1" applyAlignment="1">
      <alignment horizontal="center" vertical="center" wrapText="1"/>
      <protection/>
    </xf>
    <xf numFmtId="0" fontId="82" fillId="0" borderId="10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10" xfId="49" applyFont="1" applyBorder="1" applyAlignment="1">
      <alignment horizontal="center" vertical="center"/>
      <protection/>
    </xf>
    <xf numFmtId="3" fontId="83" fillId="0" borderId="10" xfId="49" applyNumberFormat="1" applyFont="1" applyBorder="1" applyAlignment="1">
      <alignment horizontal="center" vertical="center"/>
      <protection/>
    </xf>
    <xf numFmtId="3" fontId="82" fillId="0" borderId="10" xfId="49" applyNumberFormat="1" applyFont="1" applyBorder="1" applyAlignment="1">
      <alignment horizontal="center" vertical="center"/>
      <protection/>
    </xf>
    <xf numFmtId="3" fontId="78" fillId="0" borderId="10" xfId="49" applyNumberFormat="1" applyFont="1" applyBorder="1" applyAlignment="1">
      <alignment horizontal="center" vertical="center"/>
      <protection/>
    </xf>
    <xf numFmtId="0" fontId="83" fillId="0" borderId="29" xfId="49" applyFont="1" applyFill="1" applyBorder="1" applyAlignment="1">
      <alignment horizontal="center" vertical="center"/>
      <protection/>
    </xf>
    <xf numFmtId="0" fontId="83" fillId="0" borderId="10" xfId="49" applyFont="1" applyFill="1" applyBorder="1" applyAlignment="1">
      <alignment horizontal="center" vertical="center"/>
      <protection/>
    </xf>
    <xf numFmtId="3" fontId="78" fillId="0" borderId="10" xfId="49" applyNumberFormat="1" applyFont="1" applyFill="1" applyBorder="1" applyAlignment="1">
      <alignment horizontal="center" vertical="center"/>
      <protection/>
    </xf>
    <xf numFmtId="3" fontId="76" fillId="0" borderId="10" xfId="49" applyNumberFormat="1" applyFont="1" applyFill="1" applyBorder="1" applyAlignment="1">
      <alignment horizontal="center" vertical="center"/>
      <protection/>
    </xf>
    <xf numFmtId="192" fontId="78" fillId="0" borderId="10" xfId="49" applyNumberFormat="1" applyFont="1" applyBorder="1" applyAlignment="1">
      <alignment horizontal="center" vertical="center"/>
      <protection/>
    </xf>
    <xf numFmtId="192" fontId="76" fillId="0" borderId="10" xfId="49" applyNumberFormat="1" applyFont="1" applyBorder="1" applyAlignment="1">
      <alignment horizontal="center" vertical="center"/>
      <protection/>
    </xf>
    <xf numFmtId="3" fontId="76" fillId="0" borderId="10" xfId="49" applyNumberFormat="1" applyFont="1" applyBorder="1" applyAlignment="1">
      <alignment horizontal="center" vertical="center"/>
      <protection/>
    </xf>
    <xf numFmtId="3" fontId="76" fillId="0" borderId="10" xfId="49" applyNumberFormat="1" applyFont="1" applyFill="1" applyBorder="1" applyAlignment="1">
      <alignment horizontal="center" vertical="center" wrapText="1"/>
      <protection/>
    </xf>
    <xf numFmtId="0" fontId="84" fillId="0" borderId="0" xfId="49" applyFont="1" applyFill="1" applyAlignment="1">
      <alignment horizontal="center" vertical="center" wrapText="1"/>
      <protection/>
    </xf>
    <xf numFmtId="0" fontId="76" fillId="0" borderId="0" xfId="49" applyFont="1" applyFill="1" applyAlignment="1">
      <alignment horizontal="center" vertical="center" wrapText="1"/>
      <protection/>
    </xf>
    <xf numFmtId="0" fontId="85" fillId="0" borderId="0" xfId="49" applyFont="1" applyFill="1" applyAlignment="1">
      <alignment horizontal="center" vertical="center" wrapText="1"/>
      <protection/>
    </xf>
    <xf numFmtId="3" fontId="5" fillId="0" borderId="10" xfId="49" applyNumberFormat="1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3" fontId="8" fillId="0" borderId="10" xfId="49" applyNumberFormat="1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1" fontId="8" fillId="0" borderId="10" xfId="49" applyNumberFormat="1" applyFont="1" applyBorder="1" applyAlignment="1">
      <alignment horizontal="center" vertical="center"/>
      <protection/>
    </xf>
    <xf numFmtId="3" fontId="80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192" fontId="78" fillId="0" borderId="10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horizontal="center" vertical="center"/>
    </xf>
    <xf numFmtId="192" fontId="76" fillId="0" borderId="10" xfId="0" applyNumberFormat="1" applyFont="1" applyFill="1" applyBorder="1" applyAlignment="1">
      <alignment horizontal="center" vertical="center"/>
    </xf>
    <xf numFmtId="3" fontId="86" fillId="0" borderId="0" xfId="0" applyNumberFormat="1" applyFont="1" applyAlignment="1">
      <alignment vertical="center"/>
    </xf>
    <xf numFmtId="3" fontId="86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76" fillId="0" borderId="0" xfId="0" applyFont="1" applyFill="1" applyAlignment="1">
      <alignment/>
    </xf>
    <xf numFmtId="192" fontId="7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3" fontId="1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vertical="center" wrapText="1"/>
    </xf>
    <xf numFmtId="0" fontId="88" fillId="33" borderId="30" xfId="0" applyFont="1" applyFill="1" applyBorder="1" applyAlignment="1">
      <alignment horizontal="center" vertical="center" wrapText="1"/>
    </xf>
    <xf numFmtId="3" fontId="88" fillId="33" borderId="24" xfId="0" applyNumberFormat="1" applyFont="1" applyFill="1" applyBorder="1" applyAlignment="1">
      <alignment horizontal="center" vertical="center"/>
    </xf>
    <xf numFmtId="3" fontId="88" fillId="33" borderId="31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88" fillId="33" borderId="25" xfId="0" applyNumberFormat="1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vertical="center" wrapText="1"/>
    </xf>
    <xf numFmtId="0" fontId="87" fillId="33" borderId="12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 wrapText="1"/>
    </xf>
    <xf numFmtId="3" fontId="88" fillId="33" borderId="10" xfId="0" applyNumberFormat="1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left" vertical="center" wrapText="1"/>
    </xf>
    <xf numFmtId="3" fontId="88" fillId="33" borderId="10" xfId="0" applyNumberFormat="1" applyFont="1" applyFill="1" applyBorder="1" applyAlignment="1">
      <alignment horizontal="center" vertical="center" wrapText="1"/>
    </xf>
    <xf numFmtId="3" fontId="88" fillId="33" borderId="29" xfId="0" applyNumberFormat="1" applyFont="1" applyFill="1" applyBorder="1" applyAlignment="1">
      <alignment horizontal="center" vertical="center" wrapText="1"/>
    </xf>
    <xf numFmtId="3" fontId="88" fillId="33" borderId="14" xfId="0" applyNumberFormat="1" applyFont="1" applyFill="1" applyBorder="1" applyAlignment="1">
      <alignment horizontal="center" vertical="center" wrapText="1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33" xfId="0" applyNumberFormat="1" applyFont="1" applyFill="1" applyBorder="1" applyAlignment="1">
      <alignment horizontal="center" vertical="center"/>
    </xf>
    <xf numFmtId="3" fontId="87" fillId="33" borderId="29" xfId="0" applyNumberFormat="1" applyFont="1" applyFill="1" applyBorder="1" applyAlignment="1">
      <alignment horizontal="center" vertical="center" wrapText="1"/>
    </xf>
    <xf numFmtId="0" fontId="76" fillId="0" borderId="10" xfId="49" applyFont="1" applyFill="1" applyBorder="1" applyAlignment="1">
      <alignment horizontal="center" vertical="center" wrapText="1"/>
      <protection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3" fontId="89" fillId="33" borderId="10" xfId="0" applyNumberFormat="1" applyFont="1" applyFill="1" applyBorder="1" applyAlignment="1">
      <alignment horizontal="center" vertical="center"/>
    </xf>
    <xf numFmtId="3" fontId="90" fillId="33" borderId="10" xfId="0" applyNumberFormat="1" applyFont="1" applyFill="1" applyBorder="1" applyAlignment="1">
      <alignment horizontal="center" vertical="center" wrapText="1"/>
    </xf>
    <xf numFmtId="3" fontId="90" fillId="33" borderId="14" xfId="0" applyNumberFormat="1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3" fontId="90" fillId="0" borderId="2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5" fillId="0" borderId="0" xfId="0" applyFont="1" applyFill="1" applyBorder="1" applyAlignment="1">
      <alignment horizontal="left" vertical="center"/>
    </xf>
    <xf numFmtId="3" fontId="75" fillId="0" borderId="0" xfId="0" applyNumberFormat="1" applyFont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8" fillId="0" borderId="12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3" fontId="76" fillId="0" borderId="1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left" vertical="center" wrapText="1"/>
    </xf>
    <xf numFmtId="3" fontId="76" fillId="0" borderId="1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3" fontId="78" fillId="0" borderId="14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left" vertical="center" wrapText="1"/>
    </xf>
    <xf numFmtId="3" fontId="78" fillId="0" borderId="17" xfId="0" applyNumberFormat="1" applyFont="1" applyFill="1" applyBorder="1" applyAlignment="1">
      <alignment horizontal="center" vertical="center"/>
    </xf>
    <xf numFmtId="0" fontId="76" fillId="0" borderId="10" xfId="49" applyFont="1" applyFill="1" applyBorder="1" applyAlignment="1">
      <alignment horizontal="center" vertical="center" wrapText="1"/>
      <protection/>
    </xf>
    <xf numFmtId="0" fontId="75" fillId="0" borderId="10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29" xfId="49" applyFont="1" applyFill="1" applyBorder="1" applyAlignment="1">
      <alignment horizontal="center" vertical="center"/>
      <protection/>
    </xf>
    <xf numFmtId="0" fontId="5" fillId="0" borderId="35" xfId="49" applyFont="1" applyFill="1" applyBorder="1" applyAlignment="1">
      <alignment horizontal="center" vertical="center"/>
      <protection/>
    </xf>
    <xf numFmtId="0" fontId="5" fillId="0" borderId="36" xfId="49" applyFont="1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horizontal="center" vertical="center"/>
      <protection/>
    </xf>
    <xf numFmtId="0" fontId="5" fillId="0" borderId="37" xfId="49" applyFont="1" applyFill="1" applyBorder="1" applyAlignment="1">
      <alignment horizontal="center" vertical="center"/>
      <protection/>
    </xf>
    <xf numFmtId="0" fontId="5" fillId="0" borderId="24" xfId="49" applyFont="1" applyFill="1" applyBorder="1" applyAlignment="1">
      <alignment horizontal="center" vertical="center"/>
      <protection/>
    </xf>
    <xf numFmtId="0" fontId="5" fillId="0" borderId="38" xfId="49" applyFont="1" applyFill="1" applyBorder="1" applyAlignment="1">
      <alignment horizontal="center" vertical="center"/>
      <protection/>
    </xf>
    <xf numFmtId="0" fontId="5" fillId="0" borderId="39" xfId="49" applyFont="1" applyFill="1" applyBorder="1" applyAlignment="1">
      <alignment horizontal="center" vertical="center"/>
      <protection/>
    </xf>
    <xf numFmtId="0" fontId="5" fillId="0" borderId="4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29" xfId="49" applyFont="1" applyFill="1" applyBorder="1" applyAlignment="1">
      <alignment horizontal="center" vertical="center" wrapText="1"/>
      <protection/>
    </xf>
    <xf numFmtId="0" fontId="5" fillId="0" borderId="35" xfId="49" applyFont="1" applyFill="1" applyBorder="1" applyAlignment="1">
      <alignment horizontal="center" vertical="center" wrapText="1"/>
      <protection/>
    </xf>
    <xf numFmtId="0" fontId="5" fillId="0" borderId="36" xfId="4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82" fillId="0" borderId="17" xfId="49" applyFont="1" applyFill="1" applyBorder="1" applyAlignment="1">
      <alignment horizontal="center" vertical="center"/>
      <protection/>
    </xf>
    <xf numFmtId="0" fontId="82" fillId="0" borderId="24" xfId="49" applyFont="1" applyFill="1" applyBorder="1" applyAlignment="1">
      <alignment horizontal="center" vertical="center"/>
      <protection/>
    </xf>
    <xf numFmtId="0" fontId="82" fillId="0" borderId="29" xfId="49" applyFont="1" applyBorder="1" applyAlignment="1">
      <alignment horizontal="center"/>
      <protection/>
    </xf>
    <xf numFmtId="0" fontId="82" fillId="0" borderId="35" xfId="49" applyFont="1" applyBorder="1" applyAlignment="1">
      <alignment horizontal="center"/>
      <protection/>
    </xf>
    <xf numFmtId="0" fontId="82" fillId="0" borderId="36" xfId="49" applyFont="1" applyBorder="1" applyAlignment="1">
      <alignment horizontal="center"/>
      <protection/>
    </xf>
    <xf numFmtId="0" fontId="82" fillId="0" borderId="37" xfId="49" applyFont="1" applyFill="1" applyBorder="1" applyAlignment="1">
      <alignment horizontal="center" vertical="center"/>
      <protection/>
    </xf>
    <xf numFmtId="0" fontId="75" fillId="0" borderId="41" xfId="49" applyFont="1" applyFill="1" applyBorder="1" applyAlignment="1">
      <alignment horizontal="center" vertical="center" wrapText="1"/>
      <protection/>
    </xf>
    <xf numFmtId="0" fontId="75" fillId="0" borderId="42" xfId="49" applyFont="1" applyFill="1" applyBorder="1" applyAlignment="1">
      <alignment horizontal="center" vertical="center" wrapText="1"/>
      <protection/>
    </xf>
    <xf numFmtId="0" fontId="75" fillId="0" borderId="43" xfId="49" applyFont="1" applyFill="1" applyBorder="1" applyAlignment="1">
      <alignment horizontal="center" vertical="center" wrapText="1"/>
      <protection/>
    </xf>
    <xf numFmtId="0" fontId="82" fillId="0" borderId="17" xfId="49" applyFont="1" applyBorder="1" applyAlignment="1">
      <alignment horizontal="center" vertical="center"/>
      <protection/>
    </xf>
    <xf numFmtId="0" fontId="82" fillId="0" borderId="37" xfId="49" applyFont="1" applyBorder="1" applyAlignment="1">
      <alignment horizontal="center" vertical="center"/>
      <protection/>
    </xf>
    <xf numFmtId="0" fontId="82" fillId="0" borderId="24" xfId="49" applyFont="1" applyBorder="1" applyAlignment="1">
      <alignment horizontal="center" vertical="center"/>
      <protection/>
    </xf>
    <xf numFmtId="0" fontId="76" fillId="0" borderId="37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50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3" fontId="87" fillId="0" borderId="20" xfId="0" applyNumberFormat="1" applyFont="1" applyFill="1" applyBorder="1" applyAlignment="1">
      <alignment horizontal="center" vertical="center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10" xfId="0" applyNumberFormat="1" applyFont="1" applyFill="1" applyBorder="1" applyAlignment="1">
      <alignment horizontal="center" wrapText="1"/>
    </xf>
    <xf numFmtId="3" fontId="87" fillId="0" borderId="29" xfId="0" applyNumberFormat="1" applyFont="1" applyFill="1" applyBorder="1" applyAlignment="1">
      <alignment horizontal="center" wrapText="1"/>
    </xf>
    <xf numFmtId="3" fontId="87" fillId="0" borderId="36" xfId="0" applyNumberFormat="1" applyFont="1" applyFill="1" applyBorder="1" applyAlignment="1">
      <alignment horizont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left" vertical="center" wrapText="1"/>
    </xf>
    <xf numFmtId="0" fontId="87" fillId="33" borderId="23" xfId="0" applyFont="1" applyFill="1" applyBorder="1" applyAlignment="1">
      <alignment horizontal="left" vertical="center" wrapText="1"/>
    </xf>
    <xf numFmtId="0" fontId="91" fillId="0" borderId="41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>
      <alignment horizontal="center" vertical="center" wrapText="1"/>
    </xf>
    <xf numFmtId="3" fontId="76" fillId="0" borderId="48" xfId="0" applyNumberFormat="1" applyFont="1" applyFill="1" applyBorder="1" applyAlignment="1">
      <alignment horizontal="center" vertical="center" wrapText="1"/>
    </xf>
    <xf numFmtId="3" fontId="76" fillId="0" borderId="23" xfId="0" applyNumberFormat="1" applyFont="1" applyFill="1" applyBorder="1" applyAlignment="1">
      <alignment horizontal="center" vertical="center" wrapText="1"/>
    </xf>
    <xf numFmtId="3" fontId="76" fillId="0" borderId="38" xfId="0" applyNumberFormat="1" applyFont="1" applyFill="1" applyBorder="1" applyAlignment="1">
      <alignment horizontal="center" vertical="center" wrapText="1"/>
    </xf>
    <xf numFmtId="3" fontId="76" fillId="0" borderId="39" xfId="0" applyNumberFormat="1" applyFont="1" applyFill="1" applyBorder="1" applyAlignment="1">
      <alignment horizontal="center" vertical="center" wrapText="1"/>
    </xf>
    <xf numFmtId="3" fontId="76" fillId="0" borderId="56" xfId="0" applyNumberFormat="1" applyFont="1" applyFill="1" applyBorder="1" applyAlignment="1">
      <alignment horizontal="center" vertical="center" wrapText="1"/>
    </xf>
    <xf numFmtId="3" fontId="76" fillId="0" borderId="31" xfId="0" applyNumberFormat="1" applyFont="1" applyFill="1" applyBorder="1" applyAlignment="1">
      <alignment horizontal="center" vertical="center" wrapText="1"/>
    </xf>
    <xf numFmtId="3" fontId="76" fillId="0" borderId="57" xfId="0" applyNumberFormat="1" applyFont="1" applyFill="1" applyBorder="1" applyAlignment="1">
      <alignment horizontal="center" vertical="center" wrapText="1"/>
    </xf>
    <xf numFmtId="3" fontId="76" fillId="0" borderId="58" xfId="0" applyNumberFormat="1" applyFont="1" applyFill="1" applyBorder="1" applyAlignment="1">
      <alignment horizontal="center" vertical="center" wrapText="1"/>
    </xf>
    <xf numFmtId="3" fontId="75" fillId="0" borderId="59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Border="1" applyAlignment="1">
      <alignment horizontal="center" vertical="center" wrapText="1"/>
    </xf>
    <xf numFmtId="3" fontId="75" fillId="0" borderId="60" xfId="0" applyNumberFormat="1" applyFont="1" applyFill="1" applyBorder="1" applyAlignment="1">
      <alignment horizontal="center" vertical="center" wrapText="1"/>
    </xf>
    <xf numFmtId="3" fontId="75" fillId="0" borderId="31" xfId="0" applyNumberFormat="1" applyFont="1" applyFill="1" applyBorder="1" applyAlignment="1">
      <alignment horizontal="center" vertical="center" wrapText="1"/>
    </xf>
    <xf numFmtId="3" fontId="75" fillId="0" borderId="57" xfId="0" applyNumberFormat="1" applyFont="1" applyFill="1" applyBorder="1" applyAlignment="1">
      <alignment horizontal="center" vertical="center" wrapText="1"/>
    </xf>
    <xf numFmtId="3" fontId="75" fillId="0" borderId="58" xfId="0" applyNumberFormat="1" applyFont="1" applyFill="1" applyBorder="1" applyAlignment="1">
      <alignment horizontal="center" vertical="center" wrapText="1"/>
    </xf>
    <xf numFmtId="3" fontId="75" fillId="0" borderId="23" xfId="0" applyNumberFormat="1" applyFont="1" applyFill="1" applyBorder="1" applyAlignment="1">
      <alignment horizontal="center" vertical="center" wrapText="1"/>
    </xf>
    <xf numFmtId="3" fontId="75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F58"/>
  <sheetViews>
    <sheetView zoomScale="70" zoomScaleNormal="70" zoomScalePageLayoutView="0" workbookViewId="0" topLeftCell="A22">
      <selection activeCell="E56" sqref="E56"/>
    </sheetView>
  </sheetViews>
  <sheetFormatPr defaultColWidth="9.140625" defaultRowHeight="12.75"/>
  <cols>
    <col min="1" max="1" width="36.28125" style="115" customWidth="1"/>
    <col min="2" max="2" width="44.8515625" style="116" customWidth="1"/>
    <col min="3" max="3" width="28.28125" style="116" customWidth="1"/>
    <col min="4" max="4" width="26.8515625" style="116" customWidth="1"/>
    <col min="5" max="5" width="31.28125" style="116" customWidth="1"/>
    <col min="6" max="6" width="10.28125" style="115" bestFit="1" customWidth="1"/>
    <col min="7" max="7" width="19.140625" style="115" bestFit="1" customWidth="1"/>
    <col min="8" max="8" width="18.28125" style="115" bestFit="1" customWidth="1"/>
    <col min="9" max="9" width="9.140625" style="115" customWidth="1"/>
    <col min="10" max="10" width="11.7109375" style="115" customWidth="1"/>
    <col min="11" max="16384" width="9.140625" style="115" customWidth="1"/>
  </cols>
  <sheetData>
    <row r="1" ht="18.75">
      <c r="E1" s="116" t="s">
        <v>109</v>
      </c>
    </row>
    <row r="2" spans="1:5" ht="53.25" customHeight="1">
      <c r="A2" s="194" t="s">
        <v>101</v>
      </c>
      <c r="B2" s="194"/>
      <c r="C2" s="194"/>
      <c r="D2" s="194"/>
      <c r="E2" s="194"/>
    </row>
    <row r="3" spans="1:5" ht="52.5" customHeight="1">
      <c r="A3" s="100" t="s">
        <v>42</v>
      </c>
      <c r="B3" s="158" t="s">
        <v>36</v>
      </c>
      <c r="C3" s="158" t="s">
        <v>32</v>
      </c>
      <c r="D3" s="158" t="s">
        <v>37</v>
      </c>
      <c r="E3" s="158" t="s">
        <v>100</v>
      </c>
    </row>
    <row r="4" spans="1:5" ht="30" customHeight="1">
      <c r="A4" s="205" t="s">
        <v>8</v>
      </c>
      <c r="B4" s="121" t="s">
        <v>229</v>
      </c>
      <c r="C4" s="121" t="s">
        <v>230</v>
      </c>
      <c r="D4" s="122">
        <v>1122</v>
      </c>
      <c r="E4" s="120">
        <v>377760</v>
      </c>
    </row>
    <row r="5" spans="1:5" ht="30" customHeight="1">
      <c r="A5" s="205"/>
      <c r="B5" s="121" t="s">
        <v>231</v>
      </c>
      <c r="C5" s="121" t="s">
        <v>232</v>
      </c>
      <c r="D5" s="122">
        <v>1122</v>
      </c>
      <c r="E5" s="120">
        <v>522780</v>
      </c>
    </row>
    <row r="6" spans="1:5" ht="30" customHeight="1">
      <c r="A6" s="205"/>
      <c r="B6" s="121" t="s">
        <v>63</v>
      </c>
      <c r="C6" s="121" t="s">
        <v>233</v>
      </c>
      <c r="D6" s="122">
        <v>1121</v>
      </c>
      <c r="E6" s="120">
        <v>461940</v>
      </c>
    </row>
    <row r="7" spans="1:5" ht="30" customHeight="1">
      <c r="A7" s="205"/>
      <c r="B7" s="121" t="s">
        <v>79</v>
      </c>
      <c r="C7" s="121" t="s">
        <v>234</v>
      </c>
      <c r="D7" s="122">
        <v>1122</v>
      </c>
      <c r="E7" s="120">
        <v>1500000</v>
      </c>
    </row>
    <row r="8" spans="1:5" ht="30" customHeight="1">
      <c r="A8" s="205"/>
      <c r="B8" s="121" t="s">
        <v>229</v>
      </c>
      <c r="C8" s="121" t="s">
        <v>306</v>
      </c>
      <c r="D8" s="121">
        <v>1121</v>
      </c>
      <c r="E8" s="120">
        <v>5000000</v>
      </c>
    </row>
    <row r="9" spans="1:5" ht="30" customHeight="1">
      <c r="A9" s="205"/>
      <c r="B9" s="121" t="s">
        <v>307</v>
      </c>
      <c r="C9" s="121" t="s">
        <v>308</v>
      </c>
      <c r="D9" s="121">
        <v>1121</v>
      </c>
      <c r="E9" s="120">
        <v>5000000</v>
      </c>
    </row>
    <row r="10" spans="1:5" ht="30" customHeight="1">
      <c r="A10" s="205"/>
      <c r="B10" s="121" t="s">
        <v>79</v>
      </c>
      <c r="C10" s="121" t="s">
        <v>309</v>
      </c>
      <c r="D10" s="121">
        <v>1121</v>
      </c>
      <c r="E10" s="120">
        <v>5000000</v>
      </c>
    </row>
    <row r="11" spans="1:5" ht="30" customHeight="1">
      <c r="A11" s="205"/>
      <c r="B11" s="121" t="s">
        <v>77</v>
      </c>
      <c r="C11" s="121" t="s">
        <v>310</v>
      </c>
      <c r="D11" s="121">
        <v>1122</v>
      </c>
      <c r="E11" s="120">
        <v>2572280</v>
      </c>
    </row>
    <row r="12" spans="1:6" ht="30" customHeight="1">
      <c r="A12" s="206" t="s">
        <v>0</v>
      </c>
      <c r="B12" s="207"/>
      <c r="C12" s="207"/>
      <c r="D12" s="208"/>
      <c r="E12" s="118">
        <f>SUM(E4:E11)</f>
        <v>20434760</v>
      </c>
      <c r="F12" s="117"/>
    </row>
    <row r="13" spans="1:6" ht="30" customHeight="1">
      <c r="A13" s="195" t="s">
        <v>11</v>
      </c>
      <c r="B13" s="121" t="s">
        <v>64</v>
      </c>
      <c r="C13" s="121" t="s">
        <v>235</v>
      </c>
      <c r="D13" s="121">
        <v>1121</v>
      </c>
      <c r="E13" s="120">
        <v>749280</v>
      </c>
      <c r="F13" s="117"/>
    </row>
    <row r="14" spans="1:6" ht="30" customHeight="1">
      <c r="A14" s="195"/>
      <c r="B14" s="121" t="s">
        <v>34</v>
      </c>
      <c r="C14" s="121" t="s">
        <v>236</v>
      </c>
      <c r="D14" s="121">
        <v>1122</v>
      </c>
      <c r="E14" s="120">
        <v>69940</v>
      </c>
      <c r="F14" s="117"/>
    </row>
    <row r="15" spans="1:6" ht="30" customHeight="1">
      <c r="A15" s="195"/>
      <c r="B15" s="121" t="s">
        <v>33</v>
      </c>
      <c r="C15" s="121" t="s">
        <v>237</v>
      </c>
      <c r="D15" s="121">
        <v>1122</v>
      </c>
      <c r="E15" s="120">
        <v>2997800</v>
      </c>
      <c r="F15" s="117"/>
    </row>
    <row r="16" spans="1:6" ht="30" customHeight="1">
      <c r="A16" s="195"/>
      <c r="B16" s="121" t="s">
        <v>62</v>
      </c>
      <c r="C16" s="121" t="s">
        <v>238</v>
      </c>
      <c r="D16" s="121">
        <v>1122</v>
      </c>
      <c r="E16" s="120">
        <v>300000</v>
      </c>
      <c r="F16" s="117"/>
    </row>
    <row r="17" spans="1:6" ht="30" customHeight="1">
      <c r="A17" s="195"/>
      <c r="B17" s="121" t="s">
        <v>34</v>
      </c>
      <c r="C17" s="121" t="s">
        <v>239</v>
      </c>
      <c r="D17" s="121">
        <v>1123</v>
      </c>
      <c r="E17" s="120">
        <v>213940</v>
      </c>
      <c r="F17" s="117"/>
    </row>
    <row r="18" spans="1:6" ht="30" customHeight="1">
      <c r="A18" s="195"/>
      <c r="B18" s="121" t="s">
        <v>66</v>
      </c>
      <c r="C18" s="121" t="s">
        <v>240</v>
      </c>
      <c r="D18" s="121">
        <v>1123</v>
      </c>
      <c r="E18" s="120">
        <v>442840</v>
      </c>
      <c r="F18" s="117"/>
    </row>
    <row r="19" spans="1:6" ht="30" customHeight="1">
      <c r="A19" s="195"/>
      <c r="B19" s="121" t="s">
        <v>241</v>
      </c>
      <c r="C19" s="121" t="s">
        <v>242</v>
      </c>
      <c r="D19" s="121">
        <v>1141</v>
      </c>
      <c r="E19" s="120">
        <v>766952</v>
      </c>
      <c r="F19" s="117"/>
    </row>
    <row r="20" spans="1:6" ht="30" customHeight="1">
      <c r="A20" s="195"/>
      <c r="B20" s="121" t="s">
        <v>298</v>
      </c>
      <c r="C20" s="121" t="s">
        <v>299</v>
      </c>
      <c r="D20" s="121">
        <v>1121</v>
      </c>
      <c r="E20" s="120">
        <v>2000000</v>
      </c>
      <c r="F20" s="117"/>
    </row>
    <row r="21" spans="1:6" ht="30" customHeight="1">
      <c r="A21" s="195"/>
      <c r="B21" s="121" t="s">
        <v>300</v>
      </c>
      <c r="C21" s="121" t="s">
        <v>301</v>
      </c>
      <c r="D21" s="121">
        <v>1122</v>
      </c>
      <c r="E21" s="120">
        <v>3000000</v>
      </c>
      <c r="F21" s="117"/>
    </row>
    <row r="22" spans="1:6" ht="30" customHeight="1">
      <c r="A22" s="195"/>
      <c r="B22" s="121" t="s">
        <v>83</v>
      </c>
      <c r="C22" s="121" t="s">
        <v>305</v>
      </c>
      <c r="D22" s="121">
        <v>1123</v>
      </c>
      <c r="E22" s="120">
        <v>3500000</v>
      </c>
      <c r="F22" s="117"/>
    </row>
    <row r="23" spans="1:6" ht="30" customHeight="1">
      <c r="A23" s="195"/>
      <c r="B23" s="121" t="s">
        <v>66</v>
      </c>
      <c r="C23" s="121" t="s">
        <v>302</v>
      </c>
      <c r="D23" s="121">
        <v>1123</v>
      </c>
      <c r="E23" s="120">
        <v>670000</v>
      </c>
      <c r="F23" s="117"/>
    </row>
    <row r="24" spans="1:6" ht="30" customHeight="1">
      <c r="A24" s="195"/>
      <c r="B24" s="121" t="s">
        <v>303</v>
      </c>
      <c r="C24" s="121" t="s">
        <v>304</v>
      </c>
      <c r="D24" s="121">
        <v>1123</v>
      </c>
      <c r="E24" s="120">
        <v>5530340</v>
      </c>
      <c r="F24" s="117"/>
    </row>
    <row r="25" spans="1:6" ht="30" customHeight="1">
      <c r="A25" s="196" t="s">
        <v>0</v>
      </c>
      <c r="B25" s="197"/>
      <c r="C25" s="197"/>
      <c r="D25" s="198"/>
      <c r="E25" s="118">
        <f>SUM(E13:E24)</f>
        <v>20241092</v>
      </c>
      <c r="F25" s="117"/>
    </row>
    <row r="26" spans="1:6" ht="30" customHeight="1">
      <c r="A26" s="119" t="s">
        <v>12</v>
      </c>
      <c r="B26" s="121" t="s">
        <v>243</v>
      </c>
      <c r="C26" s="121" t="s">
        <v>244</v>
      </c>
      <c r="D26" s="121">
        <v>1141</v>
      </c>
      <c r="E26" s="120">
        <v>3772782</v>
      </c>
      <c r="F26" s="117"/>
    </row>
    <row r="27" spans="1:6" ht="30" customHeight="1">
      <c r="A27" s="202" t="s">
        <v>0</v>
      </c>
      <c r="B27" s="203"/>
      <c r="C27" s="203"/>
      <c r="D27" s="204"/>
      <c r="E27" s="118">
        <v>3772782</v>
      </c>
      <c r="F27" s="117"/>
    </row>
    <row r="28" spans="1:6" ht="30" customHeight="1">
      <c r="A28" s="195" t="s">
        <v>13</v>
      </c>
      <c r="B28" s="121" t="s">
        <v>245</v>
      </c>
      <c r="C28" s="121" t="s">
        <v>246</v>
      </c>
      <c r="D28" s="121">
        <v>1121</v>
      </c>
      <c r="E28" s="120">
        <v>3127600</v>
      </c>
      <c r="F28" s="117"/>
    </row>
    <row r="29" spans="1:6" ht="30" customHeight="1">
      <c r="A29" s="195"/>
      <c r="B29" s="121" t="s">
        <v>247</v>
      </c>
      <c r="C29" s="121" t="s">
        <v>248</v>
      </c>
      <c r="D29" s="121">
        <v>1122</v>
      </c>
      <c r="E29" s="120">
        <v>2649220</v>
      </c>
      <c r="F29" s="117"/>
    </row>
    <row r="30" spans="1:6" ht="30" customHeight="1">
      <c r="A30" s="195"/>
      <c r="B30" s="121" t="s">
        <v>245</v>
      </c>
      <c r="C30" s="121" t="s">
        <v>249</v>
      </c>
      <c r="D30" s="121">
        <v>1141</v>
      </c>
      <c r="E30" s="120">
        <v>2320160</v>
      </c>
      <c r="F30" s="117"/>
    </row>
    <row r="31" spans="1:6" ht="30" customHeight="1">
      <c r="A31" s="196" t="s">
        <v>0</v>
      </c>
      <c r="B31" s="197"/>
      <c r="C31" s="197"/>
      <c r="D31" s="198"/>
      <c r="E31" s="118">
        <f>SUM(E28:E30)</f>
        <v>8096980</v>
      </c>
      <c r="F31" s="117"/>
    </row>
    <row r="32" spans="1:6" ht="30" customHeight="1">
      <c r="A32" s="119" t="s">
        <v>29</v>
      </c>
      <c r="B32" s="121" t="s">
        <v>250</v>
      </c>
      <c r="C32" s="121" t="s">
        <v>251</v>
      </c>
      <c r="D32" s="121">
        <v>1123</v>
      </c>
      <c r="E32" s="120">
        <v>1500000</v>
      </c>
      <c r="F32" s="117"/>
    </row>
    <row r="33" spans="1:6" ht="30" customHeight="1">
      <c r="A33" s="196" t="s">
        <v>0</v>
      </c>
      <c r="B33" s="197"/>
      <c r="C33" s="197"/>
      <c r="D33" s="198"/>
      <c r="E33" s="118">
        <v>1500000</v>
      </c>
      <c r="F33" s="117"/>
    </row>
    <row r="34" spans="1:6" ht="30" customHeight="1">
      <c r="A34" s="195" t="s">
        <v>15</v>
      </c>
      <c r="B34" s="121" t="s">
        <v>178</v>
      </c>
      <c r="C34" s="121" t="s">
        <v>252</v>
      </c>
      <c r="D34" s="121">
        <v>1122</v>
      </c>
      <c r="E34" s="120">
        <v>49140</v>
      </c>
      <c r="F34" s="117"/>
    </row>
    <row r="35" spans="1:6" ht="30" customHeight="1">
      <c r="A35" s="195"/>
      <c r="B35" s="121" t="s">
        <v>172</v>
      </c>
      <c r="C35" s="121" t="s">
        <v>253</v>
      </c>
      <c r="D35" s="121">
        <v>1123</v>
      </c>
      <c r="E35" s="120">
        <v>728020</v>
      </c>
      <c r="F35" s="117"/>
    </row>
    <row r="36" spans="1:6" ht="30" customHeight="1">
      <c r="A36" s="195"/>
      <c r="B36" s="121" t="s">
        <v>181</v>
      </c>
      <c r="C36" s="121" t="s">
        <v>254</v>
      </c>
      <c r="D36" s="121">
        <v>1123</v>
      </c>
      <c r="E36" s="120">
        <v>2123220</v>
      </c>
      <c r="F36" s="117"/>
    </row>
    <row r="37" spans="1:6" ht="30" customHeight="1">
      <c r="A37" s="195"/>
      <c r="B37" s="121" t="s">
        <v>255</v>
      </c>
      <c r="C37" s="121" t="s">
        <v>256</v>
      </c>
      <c r="D37" s="121">
        <v>1123</v>
      </c>
      <c r="E37" s="120">
        <v>53160</v>
      </c>
      <c r="F37" s="117"/>
    </row>
    <row r="38" spans="1:6" ht="30" customHeight="1">
      <c r="A38" s="195"/>
      <c r="B38" s="121" t="s">
        <v>166</v>
      </c>
      <c r="C38" s="121" t="s">
        <v>257</v>
      </c>
      <c r="D38" s="121">
        <v>1123</v>
      </c>
      <c r="E38" s="120">
        <v>906170</v>
      </c>
      <c r="F38" s="117"/>
    </row>
    <row r="39" spans="1:6" ht="30" customHeight="1">
      <c r="A39" s="195"/>
      <c r="B39" s="121" t="s">
        <v>288</v>
      </c>
      <c r="C39" s="121" t="s">
        <v>289</v>
      </c>
      <c r="D39" s="121">
        <v>1123</v>
      </c>
      <c r="E39" s="120">
        <v>2041020</v>
      </c>
      <c r="F39" s="117"/>
    </row>
    <row r="40" spans="1:6" ht="30" customHeight="1">
      <c r="A40" s="195"/>
      <c r="B40" s="121" t="s">
        <v>290</v>
      </c>
      <c r="C40" s="121" t="s">
        <v>291</v>
      </c>
      <c r="D40" s="121">
        <v>1123</v>
      </c>
      <c r="E40" s="120">
        <v>3947960</v>
      </c>
      <c r="F40" s="117"/>
    </row>
    <row r="41" spans="1:6" ht="30" customHeight="1">
      <c r="A41" s="195"/>
      <c r="B41" s="121" t="s">
        <v>292</v>
      </c>
      <c r="C41" s="121" t="s">
        <v>293</v>
      </c>
      <c r="D41" s="121">
        <v>1123</v>
      </c>
      <c r="E41" s="120">
        <v>3537620</v>
      </c>
      <c r="F41" s="117"/>
    </row>
    <row r="42" spans="1:6" ht="30" customHeight="1">
      <c r="A42" s="195"/>
      <c r="B42" s="121" t="s">
        <v>258</v>
      </c>
      <c r="C42" s="121" t="s">
        <v>294</v>
      </c>
      <c r="D42" s="121">
        <v>1123</v>
      </c>
      <c r="E42" s="120">
        <v>3425000</v>
      </c>
      <c r="F42" s="117"/>
    </row>
    <row r="43" spans="1:6" ht="30" customHeight="1">
      <c r="A43" s="195"/>
      <c r="B43" s="121" t="s">
        <v>155</v>
      </c>
      <c r="C43" s="121" t="s">
        <v>295</v>
      </c>
      <c r="D43" s="121">
        <v>1141</v>
      </c>
      <c r="E43" s="120">
        <v>1500000</v>
      </c>
      <c r="F43" s="117"/>
    </row>
    <row r="44" spans="1:6" ht="30" customHeight="1">
      <c r="A44" s="195"/>
      <c r="B44" s="121" t="s">
        <v>172</v>
      </c>
      <c r="C44" s="121" t="s">
        <v>296</v>
      </c>
      <c r="D44" s="121">
        <v>1141</v>
      </c>
      <c r="E44" s="120">
        <v>1036040</v>
      </c>
      <c r="F44" s="117"/>
    </row>
    <row r="45" spans="1:6" ht="30" customHeight="1">
      <c r="A45" s="195"/>
      <c r="B45" s="121" t="s">
        <v>255</v>
      </c>
      <c r="C45" s="121" t="s">
        <v>297</v>
      </c>
      <c r="D45" s="121">
        <v>1141</v>
      </c>
      <c r="E45" s="120">
        <v>1178820</v>
      </c>
      <c r="F45" s="117"/>
    </row>
    <row r="46" spans="1:6" ht="30" customHeight="1">
      <c r="A46" s="195"/>
      <c r="B46" s="121" t="s">
        <v>258</v>
      </c>
      <c r="C46" s="121" t="s">
        <v>259</v>
      </c>
      <c r="D46" s="121">
        <v>1141</v>
      </c>
      <c r="E46" s="120">
        <v>400000</v>
      </c>
      <c r="F46" s="117"/>
    </row>
    <row r="47" spans="1:6" ht="30" customHeight="1">
      <c r="A47" s="196" t="s">
        <v>0</v>
      </c>
      <c r="B47" s="197"/>
      <c r="C47" s="197"/>
      <c r="D47" s="198"/>
      <c r="E47" s="118">
        <f>SUM(E34:E46)</f>
        <v>20926170</v>
      </c>
      <c r="F47" s="117"/>
    </row>
    <row r="48" spans="1:6" ht="30" customHeight="1">
      <c r="A48" s="119" t="s">
        <v>16</v>
      </c>
      <c r="B48" s="121" t="s">
        <v>60</v>
      </c>
      <c r="C48" s="121" t="s">
        <v>260</v>
      </c>
      <c r="D48" s="121">
        <v>1141</v>
      </c>
      <c r="E48" s="120">
        <v>988980</v>
      </c>
      <c r="F48" s="117"/>
    </row>
    <row r="49" spans="1:6" ht="30" customHeight="1">
      <c r="A49" s="196" t="s">
        <v>0</v>
      </c>
      <c r="B49" s="197"/>
      <c r="C49" s="197"/>
      <c r="D49" s="198"/>
      <c r="E49" s="118">
        <v>988980</v>
      </c>
      <c r="F49" s="117"/>
    </row>
    <row r="50" spans="1:6" ht="30" customHeight="1">
      <c r="A50" s="199" t="s">
        <v>19</v>
      </c>
      <c r="B50" s="121" t="s">
        <v>128</v>
      </c>
      <c r="C50" s="121" t="s">
        <v>261</v>
      </c>
      <c r="D50" s="121">
        <v>1122</v>
      </c>
      <c r="E50" s="120">
        <v>536220</v>
      </c>
      <c r="F50" s="117"/>
    </row>
    <row r="51" spans="1:6" ht="30" customHeight="1">
      <c r="A51" s="200"/>
      <c r="B51" s="121" t="s">
        <v>262</v>
      </c>
      <c r="C51" s="121" t="s">
        <v>263</v>
      </c>
      <c r="D51" s="121">
        <v>1122</v>
      </c>
      <c r="E51" s="120">
        <v>154420</v>
      </c>
      <c r="F51" s="117"/>
    </row>
    <row r="52" spans="1:6" ht="30" customHeight="1">
      <c r="A52" s="200"/>
      <c r="B52" s="121" t="s">
        <v>264</v>
      </c>
      <c r="C52" s="121" t="s">
        <v>265</v>
      </c>
      <c r="D52" s="121">
        <v>1123</v>
      </c>
      <c r="E52" s="120">
        <v>5133140</v>
      </c>
      <c r="F52" s="117"/>
    </row>
    <row r="53" spans="1:6" ht="30" customHeight="1">
      <c r="A53" s="201"/>
      <c r="B53" s="121" t="s">
        <v>141</v>
      </c>
      <c r="C53" s="121" t="s">
        <v>266</v>
      </c>
      <c r="D53" s="121">
        <v>1141</v>
      </c>
      <c r="E53" s="120">
        <v>153980</v>
      </c>
      <c r="F53" s="117"/>
    </row>
    <row r="54" spans="1:6" ht="30" customHeight="1">
      <c r="A54" s="195" t="s">
        <v>0</v>
      </c>
      <c r="B54" s="195"/>
      <c r="C54" s="195"/>
      <c r="D54" s="195"/>
      <c r="E54" s="118">
        <f>SUM(E50:E53)</f>
        <v>5977760</v>
      </c>
      <c r="F54" s="117"/>
    </row>
    <row r="55" spans="1:6" ht="30" customHeight="1">
      <c r="A55" s="193" t="s">
        <v>1</v>
      </c>
      <c r="B55" s="193"/>
      <c r="C55" s="193"/>
      <c r="D55" s="193"/>
      <c r="E55" s="118">
        <f>E12+E25+E27+E31+E33+E47+E49+E54</f>
        <v>81938524</v>
      </c>
      <c r="F55" s="117"/>
    </row>
    <row r="56" ht="30" customHeight="1">
      <c r="F56" s="117"/>
    </row>
    <row r="57" ht="30" customHeight="1">
      <c r="F57" s="117"/>
    </row>
    <row r="58" ht="30" customHeight="1">
      <c r="F58" s="117"/>
    </row>
  </sheetData>
  <sheetProtection/>
  <mergeCells count="15">
    <mergeCell ref="A28:A30"/>
    <mergeCell ref="A31:D31"/>
    <mergeCell ref="A33:D33"/>
    <mergeCell ref="A4:A11"/>
    <mergeCell ref="A12:D12"/>
    <mergeCell ref="A55:D55"/>
    <mergeCell ref="A2:E2"/>
    <mergeCell ref="A34:A46"/>
    <mergeCell ref="A47:D47"/>
    <mergeCell ref="A54:D54"/>
    <mergeCell ref="A49:D49"/>
    <mergeCell ref="A50:A53"/>
    <mergeCell ref="A13:A24"/>
    <mergeCell ref="A25:D25"/>
    <mergeCell ref="A27:D27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2"/>
  <sheetViews>
    <sheetView zoomScale="69" zoomScaleNormal="69" zoomScalePageLayoutView="0" workbookViewId="0" topLeftCell="A22">
      <selection activeCell="N28" sqref="N28"/>
    </sheetView>
  </sheetViews>
  <sheetFormatPr defaultColWidth="9.140625" defaultRowHeight="12.75"/>
  <cols>
    <col min="1" max="1" width="28.00390625" style="18" customWidth="1"/>
    <col min="2" max="2" width="27.7109375" style="18" customWidth="1"/>
    <col min="3" max="3" width="21.57421875" style="18" customWidth="1"/>
    <col min="4" max="4" width="20.28125" style="18" customWidth="1"/>
    <col min="5" max="5" width="23.421875" style="18" customWidth="1"/>
    <col min="6" max="6" width="19.7109375" style="18" customWidth="1"/>
    <col min="7" max="16384" width="9.140625" style="18" customWidth="1"/>
  </cols>
  <sheetData>
    <row r="1" ht="18" customHeight="1" thickBot="1">
      <c r="F1" s="173" t="s">
        <v>116</v>
      </c>
    </row>
    <row r="2" spans="1:6" ht="28.5" customHeight="1">
      <c r="A2" s="275" t="s">
        <v>104</v>
      </c>
      <c r="B2" s="276"/>
      <c r="C2" s="276"/>
      <c r="D2" s="276"/>
      <c r="E2" s="276"/>
      <c r="F2" s="277"/>
    </row>
    <row r="3" spans="1:6" ht="20.25" customHeight="1">
      <c r="A3" s="289" t="s">
        <v>2</v>
      </c>
      <c r="B3" s="292" t="s">
        <v>53</v>
      </c>
      <c r="C3" s="293"/>
      <c r="D3" s="293"/>
      <c r="E3" s="293"/>
      <c r="F3" s="294"/>
    </row>
    <row r="4" spans="1:6" ht="20.25" customHeight="1">
      <c r="A4" s="290"/>
      <c r="B4" s="295"/>
      <c r="C4" s="296"/>
      <c r="D4" s="296"/>
      <c r="E4" s="296"/>
      <c r="F4" s="297"/>
    </row>
    <row r="5" spans="1:6" ht="24" customHeight="1">
      <c r="A5" s="290"/>
      <c r="B5" s="38">
        <v>2311</v>
      </c>
      <c r="C5" s="38">
        <v>2311</v>
      </c>
      <c r="D5" s="38">
        <v>2312</v>
      </c>
      <c r="E5" s="38">
        <v>2312</v>
      </c>
      <c r="F5" s="245" t="s">
        <v>100</v>
      </c>
    </row>
    <row r="6" spans="1:6" ht="39" customHeight="1">
      <c r="A6" s="291"/>
      <c r="B6" s="37" t="s">
        <v>67</v>
      </c>
      <c r="C6" s="37" t="s">
        <v>31</v>
      </c>
      <c r="D6" s="37" t="s">
        <v>67</v>
      </c>
      <c r="E6" s="37" t="s">
        <v>31</v>
      </c>
      <c r="F6" s="247"/>
    </row>
    <row r="7" spans="1:6" ht="24.75" customHeight="1">
      <c r="A7" s="174" t="s">
        <v>7</v>
      </c>
      <c r="B7" s="175"/>
      <c r="C7" s="175"/>
      <c r="D7" s="176">
        <v>290</v>
      </c>
      <c r="E7" s="176">
        <v>405</v>
      </c>
      <c r="F7" s="41">
        <f>SUM(B7:E7)</f>
        <v>695</v>
      </c>
    </row>
    <row r="8" spans="1:6" ht="24.75" customHeight="1">
      <c r="A8" s="177" t="s">
        <v>15</v>
      </c>
      <c r="B8" s="176"/>
      <c r="C8" s="176"/>
      <c r="D8" s="176">
        <v>5952</v>
      </c>
      <c r="E8" s="176"/>
      <c r="F8" s="41">
        <f>SUM(B8:E8)</f>
        <v>5952</v>
      </c>
    </row>
    <row r="9" spans="1:6" ht="24.75" customHeight="1">
      <c r="A9" s="177" t="s">
        <v>16</v>
      </c>
      <c r="B9" s="176"/>
      <c r="C9" s="176"/>
      <c r="D9" s="176">
        <v>1971</v>
      </c>
      <c r="E9" s="176"/>
      <c r="F9" s="41">
        <f>SUM(B9:E9)</f>
        <v>1971</v>
      </c>
    </row>
    <row r="10" spans="1:6" ht="24.75" customHeight="1">
      <c r="A10" s="178" t="s">
        <v>23</v>
      </c>
      <c r="B10" s="179">
        <v>537</v>
      </c>
      <c r="C10" s="179">
        <v>372</v>
      </c>
      <c r="D10" s="179">
        <v>646</v>
      </c>
      <c r="E10" s="179">
        <v>575</v>
      </c>
      <c r="F10" s="180">
        <f>SUM(B10:E10)</f>
        <v>2130</v>
      </c>
    </row>
    <row r="11" spans="1:6" ht="24.75" customHeight="1" thickBot="1">
      <c r="A11" s="181" t="s">
        <v>18</v>
      </c>
      <c r="B11" s="182"/>
      <c r="C11" s="182"/>
      <c r="D11" s="182">
        <v>7544</v>
      </c>
      <c r="E11" s="182">
        <v>2933</v>
      </c>
      <c r="F11" s="183">
        <f>SUM(B11:E11)</f>
        <v>10477</v>
      </c>
    </row>
    <row r="12" spans="1:6" ht="24.75" customHeight="1" thickBot="1">
      <c r="A12" s="40" t="s">
        <v>1</v>
      </c>
      <c r="B12" s="34">
        <f>SUM(B7:B9)</f>
        <v>0</v>
      </c>
      <c r="C12" s="34">
        <f>SUM(C7:C9)</f>
        <v>0</v>
      </c>
      <c r="D12" s="34">
        <f>SUM(D7:D11)</f>
        <v>16403</v>
      </c>
      <c r="E12" s="34">
        <f>SUM(E7:E11)</f>
        <v>3913</v>
      </c>
      <c r="F12" s="61">
        <f>SUM(F7:F11)</f>
        <v>21225</v>
      </c>
    </row>
    <row r="16" ht="13.5" thickBot="1"/>
    <row r="17" spans="1:5" ht="35.25" customHeight="1">
      <c r="A17" s="275" t="s">
        <v>105</v>
      </c>
      <c r="B17" s="276"/>
      <c r="C17" s="276"/>
      <c r="D17" s="276"/>
      <c r="E17" s="277"/>
    </row>
    <row r="18" spans="1:5" ht="42" customHeight="1">
      <c r="A18" s="32" t="s">
        <v>42</v>
      </c>
      <c r="B18" s="168" t="s">
        <v>36</v>
      </c>
      <c r="C18" s="168" t="s">
        <v>32</v>
      </c>
      <c r="D18" s="168" t="s">
        <v>37</v>
      </c>
      <c r="E18" s="73" t="s">
        <v>100</v>
      </c>
    </row>
    <row r="19" spans="1:5" ht="27.75" customHeight="1">
      <c r="A19" s="80" t="s">
        <v>12</v>
      </c>
      <c r="B19" s="184" t="s">
        <v>70</v>
      </c>
      <c r="C19" s="184" t="s">
        <v>97</v>
      </c>
      <c r="D19" s="33">
        <v>2312</v>
      </c>
      <c r="E19" s="185">
        <v>24520</v>
      </c>
    </row>
    <row r="20" spans="1:5" ht="27.75" customHeight="1">
      <c r="A20" s="306" t="s">
        <v>0</v>
      </c>
      <c r="B20" s="306"/>
      <c r="C20" s="306"/>
      <c r="D20" s="306"/>
      <c r="E20" s="186">
        <f>SUM(E19)</f>
        <v>24520</v>
      </c>
    </row>
    <row r="21" spans="1:5" ht="27.75" customHeight="1">
      <c r="A21" s="167" t="s">
        <v>18</v>
      </c>
      <c r="B21" s="138" t="s">
        <v>98</v>
      </c>
      <c r="C21" s="138" t="s">
        <v>99</v>
      </c>
      <c r="D21" s="168">
        <v>2312</v>
      </c>
      <c r="E21" s="187">
        <v>307880</v>
      </c>
    </row>
    <row r="22" spans="1:5" ht="27.75" customHeight="1" thickBot="1">
      <c r="A22" s="285" t="s">
        <v>0</v>
      </c>
      <c r="B22" s="286"/>
      <c r="C22" s="286"/>
      <c r="D22" s="286"/>
      <c r="E22" s="183">
        <f>SUM(E21)</f>
        <v>307880</v>
      </c>
    </row>
    <row r="23" spans="1:5" ht="27.75" customHeight="1" thickBot="1">
      <c r="A23" s="287" t="s">
        <v>1</v>
      </c>
      <c r="B23" s="288"/>
      <c r="C23" s="288"/>
      <c r="D23" s="288"/>
      <c r="E23" s="188">
        <f>E22+E20</f>
        <v>332400</v>
      </c>
    </row>
    <row r="24" spans="1:5" ht="15" customHeight="1">
      <c r="A24" s="189"/>
      <c r="B24" s="189"/>
      <c r="C24" s="189"/>
      <c r="D24" s="189"/>
      <c r="E24" s="190"/>
    </row>
    <row r="25" ht="13.5" thickBot="1"/>
    <row r="26" spans="1:6" ht="33" customHeight="1" thickBot="1">
      <c r="A26" s="231" t="s">
        <v>106</v>
      </c>
      <c r="B26" s="232"/>
      <c r="C26" s="232"/>
      <c r="D26" s="232"/>
      <c r="E26" s="232"/>
      <c r="F26" s="233"/>
    </row>
    <row r="27" spans="1:6" ht="20.25" customHeight="1">
      <c r="A27" s="304" t="s">
        <v>2</v>
      </c>
      <c r="B27" s="298" t="s">
        <v>53</v>
      </c>
      <c r="C27" s="299"/>
      <c r="D27" s="299"/>
      <c r="E27" s="299"/>
      <c r="F27" s="300"/>
    </row>
    <row r="28" spans="1:6" ht="20.25" customHeight="1">
      <c r="A28" s="305"/>
      <c r="B28" s="301"/>
      <c r="C28" s="302"/>
      <c r="D28" s="302"/>
      <c r="E28" s="302"/>
      <c r="F28" s="303"/>
    </row>
    <row r="29" spans="1:6" ht="25.5" customHeight="1">
      <c r="A29" s="305"/>
      <c r="B29" s="68">
        <v>2311</v>
      </c>
      <c r="C29" s="68">
        <v>2311</v>
      </c>
      <c r="D29" s="68">
        <v>2312</v>
      </c>
      <c r="E29" s="68">
        <v>2312</v>
      </c>
      <c r="F29" s="245" t="s">
        <v>100</v>
      </c>
    </row>
    <row r="30" spans="1:6" ht="40.5" customHeight="1">
      <c r="A30" s="305"/>
      <c r="B30" s="67" t="s">
        <v>67</v>
      </c>
      <c r="C30" s="67" t="s">
        <v>31</v>
      </c>
      <c r="D30" s="67" t="s">
        <v>67</v>
      </c>
      <c r="E30" s="67" t="s">
        <v>31</v>
      </c>
      <c r="F30" s="247"/>
    </row>
    <row r="31" spans="1:6" ht="24.75" customHeight="1">
      <c r="A31" s="174" t="s">
        <v>6</v>
      </c>
      <c r="B31" s="175"/>
      <c r="C31" s="175"/>
      <c r="D31" s="176">
        <v>35</v>
      </c>
      <c r="E31" s="176"/>
      <c r="F31" s="41">
        <f>SUM(B31:E31)</f>
        <v>35</v>
      </c>
    </row>
    <row r="32" spans="1:6" ht="24.75" customHeight="1">
      <c r="A32" s="174" t="s">
        <v>7</v>
      </c>
      <c r="B32" s="175"/>
      <c r="C32" s="175"/>
      <c r="D32" s="176">
        <v>20115</v>
      </c>
      <c r="E32" s="176">
        <v>1090</v>
      </c>
      <c r="F32" s="41">
        <f aca="true" t="shared" si="0" ref="F32:F41">SUM(B32:E32)</f>
        <v>21205</v>
      </c>
    </row>
    <row r="33" spans="1:6" ht="24.75" customHeight="1">
      <c r="A33" s="174" t="s">
        <v>10</v>
      </c>
      <c r="B33" s="176"/>
      <c r="C33" s="176"/>
      <c r="D33" s="176"/>
      <c r="E33" s="176">
        <v>15</v>
      </c>
      <c r="F33" s="41">
        <f t="shared" si="0"/>
        <v>15</v>
      </c>
    </row>
    <row r="34" spans="1:6" ht="24.75" customHeight="1">
      <c r="A34" s="174" t="s">
        <v>23</v>
      </c>
      <c r="B34" s="176">
        <v>2370</v>
      </c>
      <c r="C34" s="176">
        <v>3423</v>
      </c>
      <c r="D34" s="176">
        <v>1745</v>
      </c>
      <c r="E34" s="176">
        <v>177</v>
      </c>
      <c r="F34" s="41">
        <f t="shared" si="0"/>
        <v>7715</v>
      </c>
    </row>
    <row r="35" spans="1:6" ht="24.75" customHeight="1">
      <c r="A35" s="174" t="s">
        <v>12</v>
      </c>
      <c r="B35" s="176">
        <v>6070</v>
      </c>
      <c r="C35" s="176"/>
      <c r="D35" s="176">
        <v>5848</v>
      </c>
      <c r="E35" s="176"/>
      <c r="F35" s="41">
        <f t="shared" si="0"/>
        <v>11918</v>
      </c>
    </row>
    <row r="36" spans="1:6" ht="24.75" customHeight="1">
      <c r="A36" s="174" t="s">
        <v>15</v>
      </c>
      <c r="B36" s="176">
        <v>413</v>
      </c>
      <c r="C36" s="176"/>
      <c r="D36" s="176">
        <v>8800</v>
      </c>
      <c r="E36" s="176"/>
      <c r="F36" s="41">
        <f t="shared" si="0"/>
        <v>9213</v>
      </c>
    </row>
    <row r="37" spans="1:6" ht="24.75" customHeight="1">
      <c r="A37" s="174" t="s">
        <v>16</v>
      </c>
      <c r="B37" s="176"/>
      <c r="C37" s="176"/>
      <c r="D37" s="176">
        <v>9529</v>
      </c>
      <c r="E37" s="176"/>
      <c r="F37" s="41">
        <f t="shared" si="0"/>
        <v>9529</v>
      </c>
    </row>
    <row r="38" spans="1:6" ht="24.75" customHeight="1">
      <c r="A38" s="174" t="s">
        <v>17</v>
      </c>
      <c r="B38" s="176"/>
      <c r="C38" s="176"/>
      <c r="D38" s="176">
        <v>11184</v>
      </c>
      <c r="E38" s="176">
        <v>1713</v>
      </c>
      <c r="F38" s="41">
        <f t="shared" si="0"/>
        <v>12897</v>
      </c>
    </row>
    <row r="39" spans="1:6" ht="24.75" customHeight="1">
      <c r="A39" s="174" t="s">
        <v>26</v>
      </c>
      <c r="B39" s="176">
        <v>90</v>
      </c>
      <c r="C39" s="176"/>
      <c r="D39" s="176"/>
      <c r="E39" s="176"/>
      <c r="F39" s="41">
        <f t="shared" si="0"/>
        <v>90</v>
      </c>
    </row>
    <row r="40" spans="1:6" ht="24.75" customHeight="1">
      <c r="A40" s="174" t="s">
        <v>27</v>
      </c>
      <c r="B40" s="176">
        <v>170</v>
      </c>
      <c r="C40" s="176"/>
      <c r="D40" s="176"/>
      <c r="E40" s="176"/>
      <c r="F40" s="41">
        <f t="shared" si="0"/>
        <v>170</v>
      </c>
    </row>
    <row r="41" spans="1:6" ht="24.75" customHeight="1" thickBot="1">
      <c r="A41" s="191" t="s">
        <v>18</v>
      </c>
      <c r="B41" s="192"/>
      <c r="C41" s="192">
        <v>507</v>
      </c>
      <c r="D41" s="192">
        <v>50842</v>
      </c>
      <c r="E41" s="192">
        <v>3946</v>
      </c>
      <c r="F41" s="81">
        <f t="shared" si="0"/>
        <v>55295</v>
      </c>
    </row>
    <row r="42" spans="1:6" ht="24.75" customHeight="1" thickBot="1">
      <c r="A42" s="82" t="s">
        <v>1</v>
      </c>
      <c r="B42" s="83">
        <f>SUM(B31:B41)</f>
        <v>9113</v>
      </c>
      <c r="C42" s="83">
        <f>SUM(C31:C41)</f>
        <v>3930</v>
      </c>
      <c r="D42" s="83">
        <f>SUM(D31:D41)</f>
        <v>108098</v>
      </c>
      <c r="E42" s="83">
        <f>SUM(E31:E41)</f>
        <v>6941</v>
      </c>
      <c r="F42" s="84">
        <f>SUM(F31:F41)</f>
        <v>128082</v>
      </c>
    </row>
  </sheetData>
  <sheetProtection/>
  <mergeCells count="12">
    <mergeCell ref="F29:F30"/>
    <mergeCell ref="B27:F28"/>
    <mergeCell ref="A26:F26"/>
    <mergeCell ref="A27:A30"/>
    <mergeCell ref="A17:E17"/>
    <mergeCell ref="A20:D20"/>
    <mergeCell ref="A22:D22"/>
    <mergeCell ref="A23:D23"/>
    <mergeCell ref="A2:F2"/>
    <mergeCell ref="A3:A6"/>
    <mergeCell ref="F5:F6"/>
    <mergeCell ref="B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5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140625" defaultRowHeight="12.75"/>
  <cols>
    <col min="1" max="1" width="35.140625" style="91" customWidth="1"/>
    <col min="2" max="2" width="20.00390625" style="92" customWidth="1"/>
    <col min="3" max="3" width="21.140625" style="92" customWidth="1"/>
    <col min="4" max="4" width="20.8515625" style="92" customWidth="1"/>
    <col min="5" max="5" width="22.00390625" style="92" customWidth="1"/>
    <col min="6" max="6" width="21.57421875" style="92" customWidth="1"/>
    <col min="7" max="7" width="23.28125" style="92" customWidth="1"/>
    <col min="8" max="8" width="21.57421875" style="92" customWidth="1"/>
    <col min="9" max="9" width="24.8515625" style="92" customWidth="1"/>
    <col min="10" max="16384" width="9.140625" style="91" customWidth="1"/>
  </cols>
  <sheetData>
    <row r="1" ht="18.75">
      <c r="I1" s="19" t="s">
        <v>108</v>
      </c>
    </row>
    <row r="2" spans="1:9" ht="43.5" customHeight="1">
      <c r="A2" s="209" t="s">
        <v>102</v>
      </c>
      <c r="B2" s="209"/>
      <c r="C2" s="209"/>
      <c r="D2" s="209"/>
      <c r="E2" s="209"/>
      <c r="F2" s="209"/>
      <c r="G2" s="209"/>
      <c r="H2" s="209"/>
      <c r="I2" s="209"/>
    </row>
    <row r="3" spans="1:9" ht="36.75" customHeight="1">
      <c r="A3" s="210" t="s">
        <v>2</v>
      </c>
      <c r="B3" s="211" t="s">
        <v>37</v>
      </c>
      <c r="C3" s="211"/>
      <c r="D3" s="211"/>
      <c r="E3" s="211"/>
      <c r="F3" s="211"/>
      <c r="G3" s="211"/>
      <c r="H3" s="211"/>
      <c r="I3" s="212" t="s">
        <v>0</v>
      </c>
    </row>
    <row r="4" spans="1:9" ht="51" customHeight="1">
      <c r="A4" s="210"/>
      <c r="B4" s="85" t="s">
        <v>267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12"/>
    </row>
    <row r="5" spans="1:9" ht="24.75" customHeight="1">
      <c r="A5" s="138" t="s">
        <v>4</v>
      </c>
      <c r="B5" s="43" t="s">
        <v>268</v>
      </c>
      <c r="C5" s="43" t="s">
        <v>268</v>
      </c>
      <c r="D5" s="43" t="s">
        <v>268</v>
      </c>
      <c r="E5" s="43">
        <v>318</v>
      </c>
      <c r="F5" s="43" t="s">
        <v>268</v>
      </c>
      <c r="G5" s="43">
        <v>2510</v>
      </c>
      <c r="H5" s="43">
        <v>1262</v>
      </c>
      <c r="I5" s="43">
        <f aca="true" t="shared" si="0" ref="I5:I22">SUM(B5:H5)</f>
        <v>4090</v>
      </c>
    </row>
    <row r="6" spans="1:9" ht="24.75" customHeight="1">
      <c r="A6" s="138" t="s">
        <v>5</v>
      </c>
      <c r="B6" s="43" t="s">
        <v>268</v>
      </c>
      <c r="C6" s="43" t="s">
        <v>268</v>
      </c>
      <c r="D6" s="43" t="s">
        <v>268</v>
      </c>
      <c r="E6" s="43">
        <v>323</v>
      </c>
      <c r="F6" s="43">
        <v>24</v>
      </c>
      <c r="G6" s="43">
        <v>10959</v>
      </c>
      <c r="H6" s="43">
        <f>1830+1414</f>
        <v>3244</v>
      </c>
      <c r="I6" s="43">
        <f t="shared" si="0"/>
        <v>14550</v>
      </c>
    </row>
    <row r="7" spans="1:9" ht="24.75" customHeight="1">
      <c r="A7" s="138" t="s">
        <v>6</v>
      </c>
      <c r="B7" s="43" t="s">
        <v>268</v>
      </c>
      <c r="C7" s="43" t="s">
        <v>268</v>
      </c>
      <c r="D7" s="43" t="s">
        <v>268</v>
      </c>
      <c r="E7" s="43">
        <v>96</v>
      </c>
      <c r="F7" s="43" t="s">
        <v>268</v>
      </c>
      <c r="G7" s="43">
        <v>6518</v>
      </c>
      <c r="H7" s="43" t="s">
        <v>268</v>
      </c>
      <c r="I7" s="43">
        <f t="shared" si="0"/>
        <v>6614</v>
      </c>
    </row>
    <row r="8" spans="1:9" ht="24.75" customHeight="1">
      <c r="A8" s="138" t="s">
        <v>7</v>
      </c>
      <c r="B8" s="43" t="s">
        <v>268</v>
      </c>
      <c r="C8" s="43" t="s">
        <v>268</v>
      </c>
      <c r="D8" s="43" t="s">
        <v>268</v>
      </c>
      <c r="E8" s="43">
        <v>388</v>
      </c>
      <c r="F8" s="43" t="s">
        <v>268</v>
      </c>
      <c r="G8" s="43">
        <v>7000</v>
      </c>
      <c r="H8" s="43">
        <v>505</v>
      </c>
      <c r="I8" s="43">
        <f t="shared" si="0"/>
        <v>7893</v>
      </c>
    </row>
    <row r="9" spans="1:9" ht="24.75" customHeight="1">
      <c r="A9" s="138" t="s">
        <v>8</v>
      </c>
      <c r="B9" s="43">
        <v>2892</v>
      </c>
      <c r="C9" s="43">
        <v>5000</v>
      </c>
      <c r="D9" s="43" t="s">
        <v>268</v>
      </c>
      <c r="E9" s="43">
        <v>5235</v>
      </c>
      <c r="F9" s="43" t="s">
        <v>268</v>
      </c>
      <c r="G9" s="43">
        <v>569</v>
      </c>
      <c r="H9" s="43" t="s">
        <v>268</v>
      </c>
      <c r="I9" s="43">
        <f t="shared" si="0"/>
        <v>13696</v>
      </c>
    </row>
    <row r="10" spans="1:9" ht="24.75" customHeight="1">
      <c r="A10" s="138" t="s">
        <v>9</v>
      </c>
      <c r="B10" s="43" t="s">
        <v>268</v>
      </c>
      <c r="C10" s="43">
        <v>2240</v>
      </c>
      <c r="D10" s="43" t="s">
        <v>268</v>
      </c>
      <c r="E10" s="43">
        <v>4000</v>
      </c>
      <c r="F10" s="43" t="s">
        <v>268</v>
      </c>
      <c r="G10" s="43">
        <v>5000</v>
      </c>
      <c r="H10" s="43"/>
      <c r="I10" s="43">
        <f t="shared" si="0"/>
        <v>11240</v>
      </c>
    </row>
    <row r="11" spans="1:9" ht="24.75" customHeight="1">
      <c r="A11" s="138" t="s">
        <v>10</v>
      </c>
      <c r="B11" s="43" t="s">
        <v>268</v>
      </c>
      <c r="C11" s="43" t="s">
        <v>268</v>
      </c>
      <c r="D11" s="43" t="s">
        <v>268</v>
      </c>
      <c r="E11" s="43">
        <v>1798</v>
      </c>
      <c r="F11" s="43" t="s">
        <v>268</v>
      </c>
      <c r="G11" s="43">
        <v>8000</v>
      </c>
      <c r="H11" s="43"/>
      <c r="I11" s="43">
        <f t="shared" si="0"/>
        <v>9798</v>
      </c>
    </row>
    <row r="12" spans="1:9" ht="24.75" customHeight="1">
      <c r="A12" s="138" t="s">
        <v>11</v>
      </c>
      <c r="B12" s="43" t="s">
        <v>268</v>
      </c>
      <c r="C12" s="43">
        <v>5288</v>
      </c>
      <c r="D12" s="43">
        <v>2500</v>
      </c>
      <c r="E12" s="43">
        <v>7665</v>
      </c>
      <c r="F12" s="43"/>
      <c r="G12" s="43">
        <v>4797</v>
      </c>
      <c r="H12" s="43"/>
      <c r="I12" s="43">
        <f t="shared" si="0"/>
        <v>20250</v>
      </c>
    </row>
    <row r="13" spans="1:9" ht="24.75" customHeight="1">
      <c r="A13" s="138" t="s">
        <v>59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>
        <v>101</v>
      </c>
      <c r="I13" s="43">
        <f t="shared" si="0"/>
        <v>101</v>
      </c>
    </row>
    <row r="14" spans="1:9" ht="24.75" customHeight="1">
      <c r="A14" s="138" t="s">
        <v>29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>
        <v>231</v>
      </c>
      <c r="H14" s="43">
        <v>1000</v>
      </c>
      <c r="I14" s="43">
        <f t="shared" si="0"/>
        <v>1231</v>
      </c>
    </row>
    <row r="15" spans="1:9" ht="24.75" customHeight="1">
      <c r="A15" s="138" t="s">
        <v>15</v>
      </c>
      <c r="B15" s="43" t="s">
        <v>268</v>
      </c>
      <c r="C15" s="43">
        <v>121</v>
      </c>
      <c r="D15" s="43" t="s">
        <v>268</v>
      </c>
      <c r="E15" s="43" t="s">
        <v>268</v>
      </c>
      <c r="F15" s="43" t="s">
        <v>268</v>
      </c>
      <c r="G15" s="43">
        <v>10414</v>
      </c>
      <c r="H15" s="43" t="s">
        <v>268</v>
      </c>
      <c r="I15" s="43">
        <f t="shared" si="0"/>
        <v>10535</v>
      </c>
    </row>
    <row r="16" spans="1:9" ht="24.75" customHeight="1">
      <c r="A16" s="138" t="s">
        <v>24</v>
      </c>
      <c r="B16" s="43" t="s">
        <v>268</v>
      </c>
      <c r="C16" s="43" t="s">
        <v>268</v>
      </c>
      <c r="D16" s="43" t="s">
        <v>268</v>
      </c>
      <c r="E16" s="43" t="s">
        <v>268</v>
      </c>
      <c r="F16" s="43" t="s">
        <v>268</v>
      </c>
      <c r="G16" s="43">
        <v>1606</v>
      </c>
      <c r="H16" s="43" t="s">
        <v>268</v>
      </c>
      <c r="I16" s="43">
        <f t="shared" si="0"/>
        <v>1606</v>
      </c>
    </row>
    <row r="17" spans="1:9" ht="25.5" customHeight="1">
      <c r="A17" s="138" t="s">
        <v>16</v>
      </c>
      <c r="B17" s="43" t="s">
        <v>268</v>
      </c>
      <c r="C17" s="43">
        <v>1115</v>
      </c>
      <c r="D17" s="43" t="s">
        <v>268</v>
      </c>
      <c r="E17" s="43">
        <v>4264</v>
      </c>
      <c r="F17" s="43" t="s">
        <v>268</v>
      </c>
      <c r="G17" s="43">
        <v>2129</v>
      </c>
      <c r="H17" s="43" t="s">
        <v>268</v>
      </c>
      <c r="I17" s="43">
        <f t="shared" si="0"/>
        <v>7508</v>
      </c>
    </row>
    <row r="18" spans="1:9" ht="25.5" customHeight="1">
      <c r="A18" s="138" t="s">
        <v>17</v>
      </c>
      <c r="B18" s="43" t="s">
        <v>268</v>
      </c>
      <c r="C18" s="43" t="s">
        <v>268</v>
      </c>
      <c r="D18" s="43" t="s">
        <v>268</v>
      </c>
      <c r="E18" s="43">
        <v>1766</v>
      </c>
      <c r="F18" s="43" t="s">
        <v>268</v>
      </c>
      <c r="G18" s="43">
        <v>10000</v>
      </c>
      <c r="H18" s="43"/>
      <c r="I18" s="43">
        <f t="shared" si="0"/>
        <v>11766</v>
      </c>
    </row>
    <row r="19" spans="1:9" ht="25.5" customHeight="1">
      <c r="A19" s="138" t="s">
        <v>30</v>
      </c>
      <c r="B19" s="43" t="s">
        <v>268</v>
      </c>
      <c r="C19" s="43" t="s">
        <v>268</v>
      </c>
      <c r="D19" s="43" t="s">
        <v>268</v>
      </c>
      <c r="E19" s="43">
        <v>10985</v>
      </c>
      <c r="F19" s="43"/>
      <c r="G19" s="43">
        <v>280</v>
      </c>
      <c r="H19" s="43"/>
      <c r="I19" s="43">
        <f t="shared" si="0"/>
        <v>11265</v>
      </c>
    </row>
    <row r="20" spans="1:9" ht="25.5" customHeight="1">
      <c r="A20" s="138" t="s">
        <v>19</v>
      </c>
      <c r="B20" s="43" t="s">
        <v>268</v>
      </c>
      <c r="C20" s="43">
        <v>10000</v>
      </c>
      <c r="D20" s="43" t="s">
        <v>268</v>
      </c>
      <c r="E20" s="43">
        <v>3070</v>
      </c>
      <c r="F20" s="43" t="s">
        <v>268</v>
      </c>
      <c r="G20" s="43">
        <v>9645</v>
      </c>
      <c r="H20" s="43" t="s">
        <v>268</v>
      </c>
      <c r="I20" s="43">
        <f t="shared" si="0"/>
        <v>22715</v>
      </c>
    </row>
    <row r="21" spans="1:9" ht="24.75" customHeight="1">
      <c r="A21" s="138" t="s">
        <v>20</v>
      </c>
      <c r="B21" s="43" t="s">
        <v>268</v>
      </c>
      <c r="C21" s="43" t="s">
        <v>268</v>
      </c>
      <c r="D21" s="43" t="s">
        <v>268</v>
      </c>
      <c r="E21" s="43">
        <v>128</v>
      </c>
      <c r="F21" s="43" t="s">
        <v>268</v>
      </c>
      <c r="G21" s="43">
        <v>12000</v>
      </c>
      <c r="H21" s="43"/>
      <c r="I21" s="43">
        <f t="shared" si="0"/>
        <v>12128</v>
      </c>
    </row>
    <row r="22" spans="1:9" ht="24.75" customHeight="1" thickBot="1">
      <c r="A22" s="138" t="s">
        <v>27</v>
      </c>
      <c r="B22" s="43"/>
      <c r="C22" s="43"/>
      <c r="D22" s="43"/>
      <c r="E22" s="43"/>
      <c r="F22" s="43"/>
      <c r="G22" s="43">
        <v>632</v>
      </c>
      <c r="H22" s="43"/>
      <c r="I22" s="43">
        <f t="shared" si="0"/>
        <v>632</v>
      </c>
    </row>
    <row r="23" spans="1:9" ht="30" customHeight="1" thickBot="1">
      <c r="A23" s="42" t="s">
        <v>1</v>
      </c>
      <c r="B23" s="159">
        <f aca="true" t="shared" si="1" ref="B23:I23">SUM(B5:B22)</f>
        <v>2892</v>
      </c>
      <c r="C23" s="159">
        <f t="shared" si="1"/>
        <v>23764</v>
      </c>
      <c r="D23" s="159">
        <f t="shared" si="1"/>
        <v>2500</v>
      </c>
      <c r="E23" s="159">
        <f t="shared" si="1"/>
        <v>40036</v>
      </c>
      <c r="F23" s="159">
        <f t="shared" si="1"/>
        <v>24</v>
      </c>
      <c r="G23" s="159">
        <f t="shared" si="1"/>
        <v>92290</v>
      </c>
      <c r="H23" s="159">
        <f t="shared" si="1"/>
        <v>6112</v>
      </c>
      <c r="I23" s="160">
        <f t="shared" si="1"/>
        <v>167618</v>
      </c>
    </row>
    <row r="24" spans="1:2" ht="14.25">
      <c r="A24" s="93"/>
      <c r="B24" s="94"/>
    </row>
    <row r="25" spans="1:2" ht="18.75">
      <c r="A25" s="95"/>
      <c r="B25" s="96"/>
    </row>
  </sheetData>
  <sheetProtection/>
  <mergeCells count="4">
    <mergeCell ref="A2:I2"/>
    <mergeCell ref="A3:A4"/>
    <mergeCell ref="B3:H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"/>
  <sheetViews>
    <sheetView zoomScale="70" zoomScaleNormal="70" zoomScalePageLayoutView="0" workbookViewId="0" topLeftCell="A7">
      <selection activeCell="A5" sqref="A5:D5"/>
    </sheetView>
  </sheetViews>
  <sheetFormatPr defaultColWidth="18.140625" defaultRowHeight="12.75"/>
  <cols>
    <col min="1" max="1" width="29.8515625" style="97" customWidth="1"/>
    <col min="2" max="2" width="49.7109375" style="97" customWidth="1"/>
    <col min="3" max="3" width="30.421875" style="97" customWidth="1"/>
    <col min="4" max="4" width="25.8515625" style="97" customWidth="1"/>
    <col min="5" max="5" width="25.140625" style="98" customWidth="1"/>
    <col min="6" max="16384" width="18.140625" style="97" customWidth="1"/>
  </cols>
  <sheetData>
    <row r="1" ht="23.25" customHeight="1" thickBot="1">
      <c r="E1" s="98" t="s">
        <v>107</v>
      </c>
    </row>
    <row r="2" spans="1:5" ht="42.75" customHeight="1">
      <c r="A2" s="219" t="s">
        <v>55</v>
      </c>
      <c r="B2" s="220"/>
      <c r="C2" s="220"/>
      <c r="D2" s="220"/>
      <c r="E2" s="221"/>
    </row>
    <row r="3" spans="1:5" ht="46.5" customHeight="1">
      <c r="A3" s="99" t="s">
        <v>2</v>
      </c>
      <c r="B3" s="99" t="s">
        <v>36</v>
      </c>
      <c r="C3" s="99" t="s">
        <v>32</v>
      </c>
      <c r="D3" s="99" t="s">
        <v>37</v>
      </c>
      <c r="E3" s="100" t="s">
        <v>100</v>
      </c>
    </row>
    <row r="4" spans="1:5" ht="37.5" customHeight="1">
      <c r="A4" s="101" t="s">
        <v>6</v>
      </c>
      <c r="B4" s="102" t="s">
        <v>269</v>
      </c>
      <c r="C4" s="103" t="s">
        <v>270</v>
      </c>
      <c r="D4" s="103">
        <v>1211</v>
      </c>
      <c r="E4" s="104">
        <v>419980</v>
      </c>
    </row>
    <row r="5" spans="1:5" ht="25.5" customHeight="1">
      <c r="A5" s="215" t="s">
        <v>0</v>
      </c>
      <c r="B5" s="216"/>
      <c r="C5" s="216"/>
      <c r="D5" s="217"/>
      <c r="E5" s="105">
        <v>419980</v>
      </c>
    </row>
    <row r="6" spans="1:5" ht="25.5" customHeight="1">
      <c r="A6" s="222" t="s">
        <v>8</v>
      </c>
      <c r="B6" s="102" t="s">
        <v>73</v>
      </c>
      <c r="C6" s="103" t="s">
        <v>271</v>
      </c>
      <c r="D6" s="103">
        <v>1212</v>
      </c>
      <c r="E6" s="104">
        <v>3450800</v>
      </c>
    </row>
    <row r="7" spans="1:5" ht="25.5" customHeight="1">
      <c r="A7" s="223"/>
      <c r="B7" s="102" t="s">
        <v>77</v>
      </c>
      <c r="C7" s="103" t="s">
        <v>272</v>
      </c>
      <c r="D7" s="103">
        <v>1213</v>
      </c>
      <c r="E7" s="106">
        <v>4265480</v>
      </c>
    </row>
    <row r="8" spans="1:5" ht="25.5" customHeight="1">
      <c r="A8" s="223"/>
      <c r="B8" s="102" t="s">
        <v>81</v>
      </c>
      <c r="C8" s="103" t="s">
        <v>273</v>
      </c>
      <c r="D8" s="103">
        <v>1222</v>
      </c>
      <c r="E8" s="104">
        <v>2507700</v>
      </c>
    </row>
    <row r="9" spans="1:5" ht="25.5" customHeight="1">
      <c r="A9" s="224"/>
      <c r="B9" s="107" t="s">
        <v>77</v>
      </c>
      <c r="C9" s="108" t="s">
        <v>274</v>
      </c>
      <c r="D9" s="108">
        <v>1223</v>
      </c>
      <c r="E9" s="109">
        <v>1127900</v>
      </c>
    </row>
    <row r="10" spans="1:5" ht="25.5" customHeight="1">
      <c r="A10" s="215" t="s">
        <v>0</v>
      </c>
      <c r="B10" s="216"/>
      <c r="C10" s="216"/>
      <c r="D10" s="217"/>
      <c r="E10" s="110">
        <f>SUM(E6:E9)</f>
        <v>11351880</v>
      </c>
    </row>
    <row r="11" spans="1:5" ht="25.5" customHeight="1">
      <c r="A11" s="222" t="s">
        <v>22</v>
      </c>
      <c r="B11" s="102" t="s">
        <v>275</v>
      </c>
      <c r="C11" s="103" t="s">
        <v>276</v>
      </c>
      <c r="D11" s="103">
        <v>1222</v>
      </c>
      <c r="E11" s="106">
        <v>30420</v>
      </c>
    </row>
    <row r="12" spans="1:5" ht="25.5" customHeight="1">
      <c r="A12" s="224"/>
      <c r="B12" s="102" t="s">
        <v>285</v>
      </c>
      <c r="C12" s="103" t="s">
        <v>277</v>
      </c>
      <c r="D12" s="103">
        <v>1621</v>
      </c>
      <c r="E12" s="111">
        <v>10754</v>
      </c>
    </row>
    <row r="13" spans="1:5" ht="25.5" customHeight="1">
      <c r="A13" s="215" t="s">
        <v>0</v>
      </c>
      <c r="B13" s="216"/>
      <c r="C13" s="216"/>
      <c r="D13" s="217"/>
      <c r="E13" s="112">
        <f>E11+E12</f>
        <v>41174</v>
      </c>
    </row>
    <row r="14" spans="1:5" ht="25.5" customHeight="1">
      <c r="A14" s="213" t="s">
        <v>12</v>
      </c>
      <c r="B14" s="107" t="s">
        <v>278</v>
      </c>
      <c r="C14" s="108" t="s">
        <v>279</v>
      </c>
      <c r="D14" s="108">
        <v>1223</v>
      </c>
      <c r="E14" s="109">
        <v>2500000</v>
      </c>
    </row>
    <row r="15" spans="1:5" ht="25.5" customHeight="1">
      <c r="A15" s="214"/>
      <c r="B15" s="107" t="s">
        <v>70</v>
      </c>
      <c r="C15" s="108" t="s">
        <v>280</v>
      </c>
      <c r="D15" s="108">
        <v>1549</v>
      </c>
      <c r="E15" s="109">
        <v>3000000</v>
      </c>
    </row>
    <row r="16" spans="1:5" ht="25.5" customHeight="1">
      <c r="A16" s="215" t="s">
        <v>0</v>
      </c>
      <c r="B16" s="216"/>
      <c r="C16" s="216"/>
      <c r="D16" s="217"/>
      <c r="E16" s="113">
        <f>E14+E15</f>
        <v>5500000</v>
      </c>
    </row>
    <row r="17" spans="1:5" ht="25.5" customHeight="1">
      <c r="A17" s="213" t="s">
        <v>13</v>
      </c>
      <c r="B17" s="107" t="s">
        <v>120</v>
      </c>
      <c r="C17" s="108" t="s">
        <v>281</v>
      </c>
      <c r="D17" s="108">
        <v>1223</v>
      </c>
      <c r="E17" s="109">
        <v>4887460</v>
      </c>
    </row>
    <row r="18" spans="1:5" ht="25.5" customHeight="1">
      <c r="A18" s="218"/>
      <c r="B18" s="103" t="s">
        <v>247</v>
      </c>
      <c r="C18" s="103" t="s">
        <v>282</v>
      </c>
      <c r="D18" s="103">
        <v>1611</v>
      </c>
      <c r="E18" s="106">
        <v>1702500</v>
      </c>
    </row>
    <row r="19" spans="1:5" ht="25.5" customHeight="1">
      <c r="A19" s="214"/>
      <c r="B19" s="103" t="s">
        <v>247</v>
      </c>
      <c r="C19" s="103" t="s">
        <v>283</v>
      </c>
      <c r="D19" s="103">
        <v>1621</v>
      </c>
      <c r="E19" s="106">
        <v>4103420</v>
      </c>
    </row>
    <row r="20" spans="1:5" ht="25.5" customHeight="1">
      <c r="A20" s="215" t="s">
        <v>0</v>
      </c>
      <c r="B20" s="216"/>
      <c r="C20" s="216"/>
      <c r="D20" s="217"/>
      <c r="E20" s="113">
        <f>E17+E18+E19</f>
        <v>10693380</v>
      </c>
    </row>
    <row r="21" spans="1:5" ht="25.5" customHeight="1">
      <c r="A21" s="101" t="s">
        <v>16</v>
      </c>
      <c r="B21" s="103" t="s">
        <v>60</v>
      </c>
      <c r="C21" s="103" t="s">
        <v>284</v>
      </c>
      <c r="D21" s="103">
        <v>1222</v>
      </c>
      <c r="E21" s="106">
        <v>26440</v>
      </c>
    </row>
    <row r="22" spans="1:5" ht="25.5" customHeight="1">
      <c r="A22" s="215" t="s">
        <v>0</v>
      </c>
      <c r="B22" s="216"/>
      <c r="C22" s="216"/>
      <c r="D22" s="217"/>
      <c r="E22" s="113">
        <v>26440</v>
      </c>
    </row>
    <row r="23" spans="1:5" ht="28.5" customHeight="1">
      <c r="A23" s="215" t="s">
        <v>1</v>
      </c>
      <c r="B23" s="216"/>
      <c r="C23" s="216"/>
      <c r="D23" s="217"/>
      <c r="E23" s="114">
        <f>E5+E10+E13+E16+E20+E22</f>
        <v>28032854</v>
      </c>
    </row>
  </sheetData>
  <sheetProtection/>
  <mergeCells count="12">
    <mergeCell ref="A2:E2"/>
    <mergeCell ref="A5:D5"/>
    <mergeCell ref="A6:A9"/>
    <mergeCell ref="A10:D10"/>
    <mergeCell ref="A11:A12"/>
    <mergeCell ref="A13:D13"/>
    <mergeCell ref="A14:A15"/>
    <mergeCell ref="A16:D16"/>
    <mergeCell ref="A17:A19"/>
    <mergeCell ref="A20:D20"/>
    <mergeCell ref="A22:D22"/>
    <mergeCell ref="A23:D23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tabSelected="1" zoomScale="70" zoomScaleNormal="70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118.57421875" defaultRowHeight="12.75"/>
  <cols>
    <col min="1" max="1" width="39.140625" style="27" customWidth="1"/>
    <col min="2" max="2" width="19.140625" style="137" customWidth="1"/>
    <col min="3" max="3" width="20.140625" style="137" customWidth="1"/>
    <col min="4" max="4" width="19.8515625" style="137" customWidth="1"/>
    <col min="5" max="5" width="18.8515625" style="137" customWidth="1"/>
    <col min="6" max="6" width="17.421875" style="137" customWidth="1"/>
    <col min="7" max="7" width="16.7109375" style="29" customWidth="1"/>
    <col min="8" max="8" width="17.140625" style="29" customWidth="1"/>
    <col min="9" max="10" width="15.140625" style="29" bestFit="1" customWidth="1"/>
    <col min="11" max="12" width="13.7109375" style="29" bestFit="1" customWidth="1"/>
    <col min="13" max="14" width="15.140625" style="29" bestFit="1" customWidth="1"/>
    <col min="15" max="15" width="25.28125" style="28" customWidth="1"/>
    <col min="16" max="20" width="10.7109375" style="28" customWidth="1"/>
    <col min="21" max="21" width="10.7109375" style="29" customWidth="1"/>
    <col min="22" max="30" width="10.7109375" style="30" customWidth="1"/>
    <col min="31" max="16384" width="118.57421875" style="30" customWidth="1"/>
  </cols>
  <sheetData>
    <row r="1" spans="1:15" ht="47.25" customHeight="1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123" t="s">
        <v>110</v>
      </c>
    </row>
    <row r="2" spans="1:15" ht="43.5" customHeight="1">
      <c r="A2" s="228" t="s">
        <v>2</v>
      </c>
      <c r="B2" s="230">
        <v>1212</v>
      </c>
      <c r="C2" s="230"/>
      <c r="D2" s="230">
        <v>1213</v>
      </c>
      <c r="E2" s="230"/>
      <c r="F2" s="230">
        <v>1222</v>
      </c>
      <c r="G2" s="230"/>
      <c r="H2" s="230">
        <v>1223</v>
      </c>
      <c r="I2" s="230"/>
      <c r="J2" s="124">
        <v>1549</v>
      </c>
      <c r="K2" s="230">
        <v>1611</v>
      </c>
      <c r="L2" s="230"/>
      <c r="M2" s="230">
        <v>1621</v>
      </c>
      <c r="N2" s="230"/>
      <c r="O2" s="225" t="s">
        <v>0</v>
      </c>
    </row>
    <row r="3" spans="1:15" ht="41.25" customHeight="1">
      <c r="A3" s="229"/>
      <c r="B3" s="124" t="s">
        <v>67</v>
      </c>
      <c r="C3" s="124" t="s">
        <v>31</v>
      </c>
      <c r="D3" s="124" t="s">
        <v>67</v>
      </c>
      <c r="E3" s="124" t="s">
        <v>31</v>
      </c>
      <c r="F3" s="124" t="s">
        <v>67</v>
      </c>
      <c r="G3" s="124" t="s">
        <v>31</v>
      </c>
      <c r="H3" s="124" t="s">
        <v>67</v>
      </c>
      <c r="I3" s="124" t="s">
        <v>31</v>
      </c>
      <c r="J3" s="124" t="s">
        <v>31</v>
      </c>
      <c r="K3" s="124" t="s">
        <v>67</v>
      </c>
      <c r="L3" s="124" t="s">
        <v>31</v>
      </c>
      <c r="M3" s="124" t="s">
        <v>67</v>
      </c>
      <c r="N3" s="124" t="s">
        <v>31</v>
      </c>
      <c r="O3" s="226"/>
    </row>
    <row r="4" spans="1:15" ht="30" customHeight="1">
      <c r="A4" s="125" t="s">
        <v>3</v>
      </c>
      <c r="B4" s="45" t="s">
        <v>268</v>
      </c>
      <c r="C4" s="45">
        <v>24202.82</v>
      </c>
      <c r="D4" s="45" t="s">
        <v>268</v>
      </c>
      <c r="E4" s="45">
        <v>14768.02</v>
      </c>
      <c r="F4" s="45" t="s">
        <v>268</v>
      </c>
      <c r="G4" s="45">
        <v>753.18</v>
      </c>
      <c r="H4" s="45" t="s">
        <v>268</v>
      </c>
      <c r="I4" s="45">
        <v>19466.2</v>
      </c>
      <c r="J4" s="45">
        <v>14265.98</v>
      </c>
      <c r="K4" s="45" t="s">
        <v>268</v>
      </c>
      <c r="L4" s="45">
        <v>6110.48</v>
      </c>
      <c r="M4" s="45" t="s">
        <v>268</v>
      </c>
      <c r="N4" s="45">
        <v>1293.34</v>
      </c>
      <c r="O4" s="126">
        <f aca="true" t="shared" si="0" ref="O4:O34">SUM(B4:N4)</f>
        <v>80860.01999999999</v>
      </c>
    </row>
    <row r="5" spans="1:15" ht="30" customHeight="1">
      <c r="A5" s="125" t="s">
        <v>4</v>
      </c>
      <c r="B5" s="45" t="s">
        <v>268</v>
      </c>
      <c r="C5" s="45" t="s">
        <v>268</v>
      </c>
      <c r="D5" s="45">
        <v>16697.22</v>
      </c>
      <c r="E5" s="45">
        <v>13002.28</v>
      </c>
      <c r="F5" s="45" t="s">
        <v>268</v>
      </c>
      <c r="G5" s="45" t="s">
        <v>268</v>
      </c>
      <c r="H5" s="45">
        <v>8.54</v>
      </c>
      <c r="I5" s="45" t="s">
        <v>268</v>
      </c>
      <c r="J5" s="45" t="s">
        <v>268</v>
      </c>
      <c r="K5" s="45">
        <v>13149.89</v>
      </c>
      <c r="L5" s="45">
        <v>9058.06</v>
      </c>
      <c r="M5" s="45">
        <v>1934.22</v>
      </c>
      <c r="N5" s="45">
        <v>2691.94</v>
      </c>
      <c r="O5" s="126">
        <f t="shared" si="0"/>
        <v>56542.15</v>
      </c>
    </row>
    <row r="6" spans="1:15" ht="30" customHeight="1">
      <c r="A6" s="125" t="s">
        <v>5</v>
      </c>
      <c r="B6" s="45" t="s">
        <v>268</v>
      </c>
      <c r="C6" s="45" t="s">
        <v>268</v>
      </c>
      <c r="D6" s="45">
        <v>592.24</v>
      </c>
      <c r="E6" s="45" t="s">
        <v>268</v>
      </c>
      <c r="F6" s="45" t="s">
        <v>268</v>
      </c>
      <c r="G6" s="45" t="s">
        <v>268</v>
      </c>
      <c r="H6" s="45">
        <v>6140.67</v>
      </c>
      <c r="I6" s="45">
        <v>1597.58</v>
      </c>
      <c r="J6" s="45" t="s">
        <v>268</v>
      </c>
      <c r="K6" s="45">
        <v>7796.77</v>
      </c>
      <c r="L6" s="45" t="s">
        <v>268</v>
      </c>
      <c r="M6" s="45">
        <v>10075.8</v>
      </c>
      <c r="N6" s="45">
        <f>2655.52+4215</f>
        <v>6870.52</v>
      </c>
      <c r="O6" s="126">
        <f t="shared" si="0"/>
        <v>33073.58</v>
      </c>
    </row>
    <row r="7" spans="1:15" ht="30" customHeight="1">
      <c r="A7" s="125" t="s">
        <v>6</v>
      </c>
      <c r="B7" s="45" t="s">
        <v>268</v>
      </c>
      <c r="C7" s="45" t="s">
        <v>268</v>
      </c>
      <c r="D7" s="45">
        <v>3543.38</v>
      </c>
      <c r="E7" s="45">
        <v>1189.82</v>
      </c>
      <c r="F7" s="45">
        <v>814.61</v>
      </c>
      <c r="G7" s="45" t="s">
        <v>268</v>
      </c>
      <c r="H7" s="45">
        <v>15694.73</v>
      </c>
      <c r="I7" s="45">
        <v>2362.58</v>
      </c>
      <c r="J7" s="45" t="s">
        <v>268</v>
      </c>
      <c r="K7" s="45">
        <v>4667.46</v>
      </c>
      <c r="L7" s="45">
        <v>1022.68</v>
      </c>
      <c r="M7" s="45">
        <v>5590.03</v>
      </c>
      <c r="N7" s="45">
        <v>1212.34</v>
      </c>
      <c r="O7" s="126">
        <f t="shared" si="0"/>
        <v>36097.63</v>
      </c>
    </row>
    <row r="8" spans="1:15" ht="30" customHeight="1">
      <c r="A8" s="125" t="s">
        <v>7</v>
      </c>
      <c r="B8" s="45" t="s">
        <v>268</v>
      </c>
      <c r="C8" s="45" t="s">
        <v>268</v>
      </c>
      <c r="D8" s="45">
        <v>2399.84</v>
      </c>
      <c r="E8" s="45">
        <v>265.28</v>
      </c>
      <c r="F8" s="45">
        <v>2434.98</v>
      </c>
      <c r="G8" s="45" t="s">
        <v>268</v>
      </c>
      <c r="H8" s="45">
        <v>29217.84</v>
      </c>
      <c r="I8" s="45">
        <v>2500</v>
      </c>
      <c r="J8" s="45" t="s">
        <v>268</v>
      </c>
      <c r="K8" s="45">
        <v>4553.06</v>
      </c>
      <c r="L8" s="45">
        <v>122.73</v>
      </c>
      <c r="M8" s="45">
        <v>29686.1</v>
      </c>
      <c r="N8" s="45">
        <v>2500</v>
      </c>
      <c r="O8" s="126">
        <f t="shared" si="0"/>
        <v>73679.83</v>
      </c>
    </row>
    <row r="9" spans="1:15" ht="30" customHeight="1">
      <c r="A9" s="125" t="s">
        <v>21</v>
      </c>
      <c r="B9" s="45" t="s">
        <v>268</v>
      </c>
      <c r="C9" s="45" t="s">
        <v>268</v>
      </c>
      <c r="D9" s="45" t="s">
        <v>268</v>
      </c>
      <c r="E9" s="45" t="s">
        <v>268</v>
      </c>
      <c r="F9" s="45" t="s">
        <v>268</v>
      </c>
      <c r="G9" s="45" t="s">
        <v>268</v>
      </c>
      <c r="H9" s="45">
        <v>5369.62</v>
      </c>
      <c r="I9" s="45">
        <v>14266.8</v>
      </c>
      <c r="J9" s="45">
        <v>54754.016</v>
      </c>
      <c r="K9" s="45" t="s">
        <v>268</v>
      </c>
      <c r="L9" s="45" t="s">
        <v>268</v>
      </c>
      <c r="M9" s="45">
        <v>2797.7</v>
      </c>
      <c r="N9" s="45">
        <v>17522.68</v>
      </c>
      <c r="O9" s="126">
        <f t="shared" si="0"/>
        <v>94710.81599999999</v>
      </c>
    </row>
    <row r="10" spans="1:15" ht="30" customHeight="1">
      <c r="A10" s="125" t="s">
        <v>8</v>
      </c>
      <c r="B10" s="45">
        <v>11132.22</v>
      </c>
      <c r="C10" s="45" t="s">
        <v>268</v>
      </c>
      <c r="D10" s="45">
        <v>13630.34</v>
      </c>
      <c r="E10" s="45" t="s">
        <v>268</v>
      </c>
      <c r="F10" s="45" t="s">
        <v>268</v>
      </c>
      <c r="G10" s="45" t="s">
        <v>268</v>
      </c>
      <c r="H10" s="45">
        <v>2795.7</v>
      </c>
      <c r="I10" s="45" t="s">
        <v>268</v>
      </c>
      <c r="J10" s="45" t="s">
        <v>268</v>
      </c>
      <c r="K10" s="45">
        <v>4048.865</v>
      </c>
      <c r="L10" s="45" t="s">
        <v>268</v>
      </c>
      <c r="M10" s="45" t="s">
        <v>268</v>
      </c>
      <c r="N10" s="45" t="s">
        <v>268</v>
      </c>
      <c r="O10" s="126">
        <f t="shared" si="0"/>
        <v>31607.125</v>
      </c>
    </row>
    <row r="11" spans="1:15" ht="30" customHeight="1">
      <c r="A11" s="125" t="s">
        <v>9</v>
      </c>
      <c r="B11" s="45" t="s">
        <v>268</v>
      </c>
      <c r="C11" s="45" t="s">
        <v>268</v>
      </c>
      <c r="D11" s="45" t="s">
        <v>268</v>
      </c>
      <c r="E11" s="45" t="s">
        <v>268</v>
      </c>
      <c r="F11" s="45" t="s">
        <v>268</v>
      </c>
      <c r="G11" s="45" t="s">
        <v>268</v>
      </c>
      <c r="H11" s="45">
        <v>5108.9</v>
      </c>
      <c r="I11" s="45">
        <v>220.62</v>
      </c>
      <c r="J11" s="45" t="s">
        <v>268</v>
      </c>
      <c r="K11" s="45" t="s">
        <v>268</v>
      </c>
      <c r="L11" s="45" t="s">
        <v>268</v>
      </c>
      <c r="M11" s="45">
        <v>6051.16</v>
      </c>
      <c r="N11" s="45">
        <v>1211.4</v>
      </c>
      <c r="O11" s="126">
        <f t="shared" si="0"/>
        <v>12592.08</v>
      </c>
    </row>
    <row r="12" spans="1:15" ht="30" customHeight="1">
      <c r="A12" s="125" t="s">
        <v>10</v>
      </c>
      <c r="B12" s="45" t="s">
        <v>268</v>
      </c>
      <c r="C12" s="45" t="s">
        <v>268</v>
      </c>
      <c r="D12" s="45">
        <v>840.68</v>
      </c>
      <c r="E12" s="45" t="s">
        <v>268</v>
      </c>
      <c r="F12" s="45" t="s">
        <v>268</v>
      </c>
      <c r="G12" s="45" t="s">
        <v>268</v>
      </c>
      <c r="H12" s="45">
        <v>933.56</v>
      </c>
      <c r="I12" s="45">
        <v>1521.42</v>
      </c>
      <c r="J12" s="45" t="s">
        <v>268</v>
      </c>
      <c r="K12" s="45">
        <v>885.88</v>
      </c>
      <c r="L12" s="45">
        <v>1561.22</v>
      </c>
      <c r="M12" s="45">
        <v>6008.23</v>
      </c>
      <c r="N12" s="45">
        <v>6227.73</v>
      </c>
      <c r="O12" s="126">
        <f t="shared" si="0"/>
        <v>17978.72</v>
      </c>
    </row>
    <row r="13" spans="1:15" ht="30" customHeight="1">
      <c r="A13" s="125" t="s">
        <v>11</v>
      </c>
      <c r="B13" s="45" t="s">
        <v>268</v>
      </c>
      <c r="C13" s="45">
        <v>5876.72</v>
      </c>
      <c r="D13" s="45">
        <v>46576.98</v>
      </c>
      <c r="E13" s="45">
        <v>29437.25</v>
      </c>
      <c r="F13" s="45" t="s">
        <v>268</v>
      </c>
      <c r="G13" s="45" t="s">
        <v>268</v>
      </c>
      <c r="H13" s="45">
        <v>5197.5</v>
      </c>
      <c r="I13" s="45">
        <v>600</v>
      </c>
      <c r="J13" s="45" t="s">
        <v>268</v>
      </c>
      <c r="K13" s="45">
        <v>2262.24</v>
      </c>
      <c r="L13" s="45">
        <v>4340.82</v>
      </c>
      <c r="M13" s="45">
        <v>88.48</v>
      </c>
      <c r="N13" s="45" t="s">
        <v>268</v>
      </c>
      <c r="O13" s="126">
        <f t="shared" si="0"/>
        <v>94379.99</v>
      </c>
    </row>
    <row r="14" spans="1:15" ht="30" customHeight="1">
      <c r="A14" s="125" t="s">
        <v>22</v>
      </c>
      <c r="B14" s="45" t="s">
        <v>268</v>
      </c>
      <c r="C14" s="45" t="s">
        <v>268</v>
      </c>
      <c r="D14" s="45" t="s">
        <v>268</v>
      </c>
      <c r="E14" s="45" t="s">
        <v>268</v>
      </c>
      <c r="F14" s="45">
        <v>32842.17</v>
      </c>
      <c r="G14" s="45" t="s">
        <v>268</v>
      </c>
      <c r="H14" s="45">
        <v>131924.97</v>
      </c>
      <c r="I14" s="45" t="s">
        <v>268</v>
      </c>
      <c r="J14" s="45" t="s">
        <v>268</v>
      </c>
      <c r="K14" s="45" t="s">
        <v>268</v>
      </c>
      <c r="L14" s="45" t="s">
        <v>268</v>
      </c>
      <c r="M14" s="45">
        <v>25918.37</v>
      </c>
      <c r="N14" s="45">
        <v>300.82</v>
      </c>
      <c r="O14" s="126">
        <f t="shared" si="0"/>
        <v>190986.33000000002</v>
      </c>
    </row>
    <row r="15" spans="1:15" ht="30" customHeight="1">
      <c r="A15" s="125" t="s">
        <v>23</v>
      </c>
      <c r="B15" s="45" t="s">
        <v>268</v>
      </c>
      <c r="C15" s="45" t="s">
        <v>268</v>
      </c>
      <c r="D15" s="45">
        <v>3899.9</v>
      </c>
      <c r="E15" s="45">
        <v>824.68</v>
      </c>
      <c r="F15" s="45">
        <v>2828.1</v>
      </c>
      <c r="G15" s="45" t="s">
        <v>268</v>
      </c>
      <c r="H15" s="45">
        <v>6314.14</v>
      </c>
      <c r="I15" s="45">
        <v>2612.64</v>
      </c>
      <c r="J15" s="45" t="s">
        <v>268</v>
      </c>
      <c r="K15" s="45">
        <v>952.5</v>
      </c>
      <c r="L15" s="45">
        <v>693.42</v>
      </c>
      <c r="M15" s="45">
        <v>15576.8</v>
      </c>
      <c r="N15" s="45">
        <v>8943.06</v>
      </c>
      <c r="O15" s="126">
        <f t="shared" si="0"/>
        <v>42645.23999999999</v>
      </c>
    </row>
    <row r="16" spans="1:21" s="26" customFormat="1" ht="30" customHeight="1">
      <c r="A16" s="125" t="s">
        <v>12</v>
      </c>
      <c r="B16" s="43">
        <v>9.65</v>
      </c>
      <c r="C16" s="43" t="s">
        <v>268</v>
      </c>
      <c r="D16" s="43">
        <v>281.6</v>
      </c>
      <c r="E16" s="43" t="s">
        <v>268</v>
      </c>
      <c r="F16" s="43">
        <v>3801.57</v>
      </c>
      <c r="G16" s="43" t="s">
        <v>268</v>
      </c>
      <c r="H16" s="43">
        <v>6584.52</v>
      </c>
      <c r="I16" s="43">
        <v>6385.26</v>
      </c>
      <c r="J16" s="43" t="s">
        <v>268</v>
      </c>
      <c r="K16" s="43">
        <v>224.68</v>
      </c>
      <c r="L16" s="43" t="s">
        <v>268</v>
      </c>
      <c r="M16" s="43">
        <v>5043.91</v>
      </c>
      <c r="N16" s="43">
        <v>3648.24</v>
      </c>
      <c r="O16" s="126">
        <f t="shared" si="0"/>
        <v>25979.43</v>
      </c>
      <c r="P16" s="127"/>
      <c r="Q16" s="127"/>
      <c r="R16" s="127"/>
      <c r="S16" s="127"/>
      <c r="T16" s="127"/>
      <c r="U16" s="128"/>
    </row>
    <row r="17" spans="1:15" ht="30" customHeight="1">
      <c r="A17" s="125" t="s">
        <v>13</v>
      </c>
      <c r="B17" s="45" t="s">
        <v>268</v>
      </c>
      <c r="C17" s="45" t="s">
        <v>268</v>
      </c>
      <c r="D17" s="45" t="s">
        <v>268</v>
      </c>
      <c r="E17" s="45" t="s">
        <v>268</v>
      </c>
      <c r="F17" s="45" t="s">
        <v>268</v>
      </c>
      <c r="G17" s="45">
        <v>1760.52</v>
      </c>
      <c r="H17" s="45" t="s">
        <v>268</v>
      </c>
      <c r="I17" s="45" t="s">
        <v>268</v>
      </c>
      <c r="J17" s="45" t="s">
        <v>268</v>
      </c>
      <c r="K17" s="45" t="s">
        <v>268</v>
      </c>
      <c r="L17" s="45" t="s">
        <v>268</v>
      </c>
      <c r="M17" s="45" t="s">
        <v>268</v>
      </c>
      <c r="N17" s="45" t="s">
        <v>268</v>
      </c>
      <c r="O17" s="126">
        <f t="shared" si="0"/>
        <v>1760.52</v>
      </c>
    </row>
    <row r="18" spans="1:15" ht="30" customHeight="1">
      <c r="A18" s="125" t="s">
        <v>14</v>
      </c>
      <c r="B18" s="45" t="s">
        <v>268</v>
      </c>
      <c r="C18" s="45">
        <v>4070.54</v>
      </c>
      <c r="D18" s="45" t="s">
        <v>268</v>
      </c>
      <c r="E18" s="45" t="s">
        <v>268</v>
      </c>
      <c r="F18" s="45">
        <v>5338.52</v>
      </c>
      <c r="G18" s="45">
        <v>20575.84</v>
      </c>
      <c r="H18" s="45">
        <v>10043.68</v>
      </c>
      <c r="I18" s="45" t="s">
        <v>268</v>
      </c>
      <c r="J18" s="45">
        <v>294619.31</v>
      </c>
      <c r="K18" s="45" t="s">
        <v>268</v>
      </c>
      <c r="L18" s="45" t="s">
        <v>268</v>
      </c>
      <c r="M18" s="45" t="s">
        <v>268</v>
      </c>
      <c r="N18" s="45" t="s">
        <v>268</v>
      </c>
      <c r="O18" s="126">
        <f t="shared" si="0"/>
        <v>334647.89</v>
      </c>
    </row>
    <row r="19" spans="1:15" ht="30" customHeight="1">
      <c r="A19" s="125" t="s">
        <v>59</v>
      </c>
      <c r="B19" s="45" t="s">
        <v>268</v>
      </c>
      <c r="C19" s="45" t="s">
        <v>268</v>
      </c>
      <c r="D19" s="45" t="s">
        <v>268</v>
      </c>
      <c r="E19" s="45">
        <v>8018.33</v>
      </c>
      <c r="F19" s="45" t="s">
        <v>268</v>
      </c>
      <c r="G19" s="45" t="s">
        <v>268</v>
      </c>
      <c r="H19" s="45" t="s">
        <v>268</v>
      </c>
      <c r="I19" s="45">
        <v>30376.5</v>
      </c>
      <c r="J19" s="45">
        <v>39400.58</v>
      </c>
      <c r="K19" s="45" t="s">
        <v>268</v>
      </c>
      <c r="L19" s="45">
        <v>13909.35</v>
      </c>
      <c r="M19" s="45" t="s">
        <v>268</v>
      </c>
      <c r="N19" s="45">
        <v>43339.52</v>
      </c>
      <c r="O19" s="126">
        <f t="shared" si="0"/>
        <v>135044.28</v>
      </c>
    </row>
    <row r="20" spans="1:15" ht="30" customHeight="1">
      <c r="A20" s="125" t="s">
        <v>29</v>
      </c>
      <c r="B20" s="45" t="s">
        <v>268</v>
      </c>
      <c r="C20" s="45" t="s">
        <v>268</v>
      </c>
      <c r="D20" s="45" t="s">
        <v>268</v>
      </c>
      <c r="E20" s="45" t="s">
        <v>268</v>
      </c>
      <c r="F20" s="45" t="s">
        <v>268</v>
      </c>
      <c r="G20" s="45">
        <v>10698.49</v>
      </c>
      <c r="H20" s="45" t="s">
        <v>268</v>
      </c>
      <c r="I20" s="45" t="s">
        <v>268</v>
      </c>
      <c r="J20" s="45" t="s">
        <v>268</v>
      </c>
      <c r="K20" s="45" t="s">
        <v>268</v>
      </c>
      <c r="L20" s="45">
        <v>177.2</v>
      </c>
      <c r="M20" s="45" t="s">
        <v>268</v>
      </c>
      <c r="N20" s="45" t="s">
        <v>268</v>
      </c>
      <c r="O20" s="126">
        <f t="shared" si="0"/>
        <v>10875.69</v>
      </c>
    </row>
    <row r="21" spans="1:15" ht="30" customHeight="1">
      <c r="A21" s="125" t="s">
        <v>15</v>
      </c>
      <c r="B21" s="45" t="s">
        <v>268</v>
      </c>
      <c r="C21" s="45" t="s">
        <v>268</v>
      </c>
      <c r="D21" s="45">
        <v>7065.32</v>
      </c>
      <c r="E21" s="45" t="s">
        <v>268</v>
      </c>
      <c r="F21" s="45">
        <v>1371.42</v>
      </c>
      <c r="G21" s="45" t="s">
        <v>268</v>
      </c>
      <c r="H21" s="45">
        <v>11897.9</v>
      </c>
      <c r="I21" s="45" t="s">
        <v>268</v>
      </c>
      <c r="J21" s="45" t="s">
        <v>268</v>
      </c>
      <c r="K21" s="45">
        <v>13173.66</v>
      </c>
      <c r="L21" s="45" t="s">
        <v>268</v>
      </c>
      <c r="M21" s="45">
        <v>12637.96</v>
      </c>
      <c r="N21" s="45" t="s">
        <v>268</v>
      </c>
      <c r="O21" s="126">
        <f t="shared" si="0"/>
        <v>46146.26</v>
      </c>
    </row>
    <row r="22" spans="1:15" ht="30" customHeight="1">
      <c r="A22" s="125" t="s">
        <v>24</v>
      </c>
      <c r="B22" s="45" t="s">
        <v>268</v>
      </c>
      <c r="C22" s="45" t="s">
        <v>268</v>
      </c>
      <c r="D22" s="45">
        <v>4057.92</v>
      </c>
      <c r="E22" s="45" t="s">
        <v>268</v>
      </c>
      <c r="F22" s="45" t="s">
        <v>268</v>
      </c>
      <c r="G22" s="45" t="s">
        <v>268</v>
      </c>
      <c r="H22" s="45">
        <v>20915.34</v>
      </c>
      <c r="I22" s="45" t="s">
        <v>268</v>
      </c>
      <c r="J22" s="45" t="s">
        <v>268</v>
      </c>
      <c r="K22" s="45">
        <v>11977.64</v>
      </c>
      <c r="L22" s="45" t="s">
        <v>268</v>
      </c>
      <c r="M22" s="45">
        <v>15739.84</v>
      </c>
      <c r="N22" s="45" t="s">
        <v>268</v>
      </c>
      <c r="O22" s="126">
        <f t="shared" si="0"/>
        <v>52690.740000000005</v>
      </c>
    </row>
    <row r="23" spans="1:15" ht="30" customHeight="1">
      <c r="A23" s="125" t="s">
        <v>25</v>
      </c>
      <c r="B23" s="45" t="s">
        <v>268</v>
      </c>
      <c r="C23" s="45" t="s">
        <v>268</v>
      </c>
      <c r="D23" s="45" t="s">
        <v>268</v>
      </c>
      <c r="E23" s="45" t="s">
        <v>268</v>
      </c>
      <c r="F23" s="45" t="s">
        <v>268</v>
      </c>
      <c r="G23" s="45">
        <v>11634.24</v>
      </c>
      <c r="H23" s="45">
        <v>75604.564</v>
      </c>
      <c r="I23" s="45">
        <v>22074.44</v>
      </c>
      <c r="J23" s="45" t="s">
        <v>268</v>
      </c>
      <c r="K23" s="45" t="s">
        <v>268</v>
      </c>
      <c r="L23" s="45" t="s">
        <v>268</v>
      </c>
      <c r="M23" s="45">
        <v>14616.97</v>
      </c>
      <c r="N23" s="45">
        <v>4998.32</v>
      </c>
      <c r="O23" s="126">
        <f t="shared" si="0"/>
        <v>128928.53400000001</v>
      </c>
    </row>
    <row r="24" spans="1:15" ht="30" customHeight="1">
      <c r="A24" s="125" t="s">
        <v>16</v>
      </c>
      <c r="B24" s="45" t="s">
        <v>268</v>
      </c>
      <c r="C24" s="45" t="s">
        <v>268</v>
      </c>
      <c r="D24" s="45">
        <v>1579.16</v>
      </c>
      <c r="E24" s="45" t="s">
        <v>268</v>
      </c>
      <c r="F24" s="45">
        <v>957.24</v>
      </c>
      <c r="G24" s="45" t="s">
        <v>268</v>
      </c>
      <c r="H24" s="45">
        <v>14537.8</v>
      </c>
      <c r="I24" s="45" t="s">
        <v>268</v>
      </c>
      <c r="J24" s="45" t="s">
        <v>268</v>
      </c>
      <c r="K24" s="45">
        <v>12344.04</v>
      </c>
      <c r="L24" s="45" t="s">
        <v>268</v>
      </c>
      <c r="M24" s="45">
        <v>19114.22</v>
      </c>
      <c r="N24" s="45">
        <v>892.24</v>
      </c>
      <c r="O24" s="126">
        <f t="shared" si="0"/>
        <v>49424.700000000004</v>
      </c>
    </row>
    <row r="25" spans="1:15" ht="30" customHeight="1">
      <c r="A25" s="125" t="s">
        <v>17</v>
      </c>
      <c r="B25" s="45">
        <v>215.02</v>
      </c>
      <c r="C25" s="45" t="s">
        <v>268</v>
      </c>
      <c r="D25" s="45">
        <v>1809.14</v>
      </c>
      <c r="E25" s="45">
        <v>3129.62</v>
      </c>
      <c r="F25" s="45" t="s">
        <v>268</v>
      </c>
      <c r="G25" s="45">
        <v>864.88</v>
      </c>
      <c r="H25" s="45">
        <v>10942.26</v>
      </c>
      <c r="I25" s="45">
        <v>11040.36</v>
      </c>
      <c r="J25" s="45" t="s">
        <v>268</v>
      </c>
      <c r="K25" s="45">
        <v>6402.22</v>
      </c>
      <c r="L25" s="45">
        <v>18790.36</v>
      </c>
      <c r="M25" s="45">
        <v>38681.14</v>
      </c>
      <c r="N25" s="45">
        <v>26899.16</v>
      </c>
      <c r="O25" s="126">
        <f t="shared" si="0"/>
        <v>118774.16</v>
      </c>
    </row>
    <row r="26" spans="1:15" ht="30" customHeight="1">
      <c r="A26" s="125" t="s">
        <v>30</v>
      </c>
      <c r="B26" s="45" t="s">
        <v>268</v>
      </c>
      <c r="C26" s="45" t="s">
        <v>268</v>
      </c>
      <c r="D26" s="45">
        <v>9073.5</v>
      </c>
      <c r="E26" s="45">
        <v>29799.8</v>
      </c>
      <c r="F26" s="45" t="s">
        <v>268</v>
      </c>
      <c r="G26" s="45" t="s">
        <v>268</v>
      </c>
      <c r="H26" s="45">
        <v>93.16</v>
      </c>
      <c r="I26" s="45">
        <v>749.62</v>
      </c>
      <c r="J26" s="45" t="s">
        <v>268</v>
      </c>
      <c r="K26" s="45" t="s">
        <v>268</v>
      </c>
      <c r="L26" s="45">
        <v>4438.96</v>
      </c>
      <c r="M26" s="45" t="s">
        <v>268</v>
      </c>
      <c r="N26" s="45" t="s">
        <v>268</v>
      </c>
      <c r="O26" s="126">
        <f t="shared" si="0"/>
        <v>44155.04000000001</v>
      </c>
    </row>
    <row r="27" spans="1:15" ht="30" customHeight="1">
      <c r="A27" s="125" t="s">
        <v>69</v>
      </c>
      <c r="B27" s="45" t="s">
        <v>268</v>
      </c>
      <c r="C27" s="45" t="s">
        <v>268</v>
      </c>
      <c r="D27" s="45" t="s">
        <v>268</v>
      </c>
      <c r="E27" s="45">
        <v>5192.46</v>
      </c>
      <c r="F27" s="45" t="s">
        <v>268</v>
      </c>
      <c r="G27" s="45" t="s">
        <v>268</v>
      </c>
      <c r="H27" s="45" t="s">
        <v>268</v>
      </c>
      <c r="I27" s="45" t="s">
        <v>268</v>
      </c>
      <c r="J27" s="45" t="s">
        <v>268</v>
      </c>
      <c r="K27" s="45" t="s">
        <v>268</v>
      </c>
      <c r="L27" s="45" t="s">
        <v>268</v>
      </c>
      <c r="M27" s="45" t="s">
        <v>268</v>
      </c>
      <c r="N27" s="45" t="s">
        <v>268</v>
      </c>
      <c r="O27" s="126">
        <f t="shared" si="0"/>
        <v>5192.46</v>
      </c>
    </row>
    <row r="28" spans="1:15" ht="30" customHeight="1">
      <c r="A28" s="125" t="s">
        <v>26</v>
      </c>
      <c r="B28" s="45" t="s">
        <v>268</v>
      </c>
      <c r="C28" s="45" t="s">
        <v>268</v>
      </c>
      <c r="D28" s="45" t="s">
        <v>268</v>
      </c>
      <c r="E28" s="45" t="s">
        <v>268</v>
      </c>
      <c r="F28" s="45" t="s">
        <v>268</v>
      </c>
      <c r="G28" s="45" t="s">
        <v>268</v>
      </c>
      <c r="H28" s="45">
        <v>19810.24</v>
      </c>
      <c r="I28" s="45">
        <v>7563.6</v>
      </c>
      <c r="J28" s="45" t="s">
        <v>268</v>
      </c>
      <c r="K28" s="45" t="s">
        <v>268</v>
      </c>
      <c r="L28" s="45">
        <v>1855.89</v>
      </c>
      <c r="M28" s="45">
        <v>8881.83</v>
      </c>
      <c r="N28" s="45">
        <v>3395.13</v>
      </c>
      <c r="O28" s="126">
        <f t="shared" si="0"/>
        <v>41506.69</v>
      </c>
    </row>
    <row r="29" spans="1:15" ht="30" customHeight="1">
      <c r="A29" s="125" t="s">
        <v>27</v>
      </c>
      <c r="B29" s="45" t="s">
        <v>268</v>
      </c>
      <c r="C29" s="45" t="s">
        <v>268</v>
      </c>
      <c r="D29" s="45" t="s">
        <v>268</v>
      </c>
      <c r="E29" s="45" t="s">
        <v>268</v>
      </c>
      <c r="F29" s="45" t="s">
        <v>268</v>
      </c>
      <c r="G29" s="45">
        <v>2713.58</v>
      </c>
      <c r="H29" s="45">
        <f>(11480690+958820)/1000</f>
        <v>12439.51</v>
      </c>
      <c r="I29" s="45">
        <f>(2679080+4144580)/1000</f>
        <v>6823.66</v>
      </c>
      <c r="J29" s="45" t="s">
        <v>268</v>
      </c>
      <c r="K29" s="45" t="s">
        <v>268</v>
      </c>
      <c r="L29" s="45" t="s">
        <v>268</v>
      </c>
      <c r="M29" s="45">
        <f>(2574420+12038220)/1000</f>
        <v>14612.64</v>
      </c>
      <c r="N29" s="45">
        <v>3213.46</v>
      </c>
      <c r="O29" s="126">
        <f t="shared" si="0"/>
        <v>39802.85</v>
      </c>
    </row>
    <row r="30" spans="1:21" s="26" customFormat="1" ht="30" customHeight="1">
      <c r="A30" s="125" t="s">
        <v>19</v>
      </c>
      <c r="B30" s="43">
        <v>3437.1</v>
      </c>
      <c r="C30" s="43">
        <v>2500</v>
      </c>
      <c r="D30" s="43">
        <v>21329.54</v>
      </c>
      <c r="E30" s="43" t="s">
        <v>268</v>
      </c>
      <c r="F30" s="43" t="s">
        <v>268</v>
      </c>
      <c r="G30" s="43" t="s">
        <v>268</v>
      </c>
      <c r="H30" s="43">
        <v>137.64</v>
      </c>
      <c r="I30" s="43" t="s">
        <v>268</v>
      </c>
      <c r="J30" s="43" t="s">
        <v>268</v>
      </c>
      <c r="K30" s="43" t="s">
        <v>268</v>
      </c>
      <c r="L30" s="43" t="s">
        <v>268</v>
      </c>
      <c r="M30" s="43" t="s">
        <v>268</v>
      </c>
      <c r="N30" s="43" t="s">
        <v>268</v>
      </c>
      <c r="O30" s="126">
        <f t="shared" si="0"/>
        <v>27404.28</v>
      </c>
      <c r="P30" s="127"/>
      <c r="Q30" s="127"/>
      <c r="R30" s="127"/>
      <c r="S30" s="127"/>
      <c r="T30" s="127"/>
      <c r="U30" s="128"/>
    </row>
    <row r="31" spans="1:15" ht="30" customHeight="1">
      <c r="A31" s="125" t="s">
        <v>287</v>
      </c>
      <c r="B31" s="45"/>
      <c r="C31" s="45">
        <v>10168.5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v>10168.5</v>
      </c>
    </row>
    <row r="32" spans="1:21" s="26" customFormat="1" ht="30" customHeight="1">
      <c r="A32" s="125" t="s">
        <v>28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>
        <v>33625.26</v>
      </c>
      <c r="I32" s="43">
        <v>25000</v>
      </c>
      <c r="J32" s="43">
        <v>15000</v>
      </c>
      <c r="K32" s="43" t="s">
        <v>268</v>
      </c>
      <c r="L32" s="43" t="s">
        <v>268</v>
      </c>
      <c r="M32" s="43">
        <v>29148.5</v>
      </c>
      <c r="N32" s="43">
        <f>(10351180+3500000)/1000</f>
        <v>13851.18</v>
      </c>
      <c r="O32" s="126">
        <f t="shared" si="0"/>
        <v>116624.94</v>
      </c>
      <c r="P32" s="127"/>
      <c r="Q32" s="127"/>
      <c r="R32" s="127"/>
      <c r="S32" s="127"/>
      <c r="T32" s="127"/>
      <c r="U32" s="128"/>
    </row>
    <row r="33" spans="1:15" ht="30" customHeight="1">
      <c r="A33" s="125" t="s">
        <v>68</v>
      </c>
      <c r="B33" s="45" t="s">
        <v>268</v>
      </c>
      <c r="C33" s="45" t="s">
        <v>268</v>
      </c>
      <c r="D33" s="45" t="s">
        <v>268</v>
      </c>
      <c r="E33" s="45" t="s">
        <v>268</v>
      </c>
      <c r="F33" s="45" t="s">
        <v>268</v>
      </c>
      <c r="G33" s="45" t="s">
        <v>268</v>
      </c>
      <c r="H33" s="45" t="s">
        <v>268</v>
      </c>
      <c r="I33" s="45" t="s">
        <v>268</v>
      </c>
      <c r="J33" s="45">
        <v>11658.75</v>
      </c>
      <c r="K33" s="45" t="s">
        <v>268</v>
      </c>
      <c r="L33" s="45" t="s">
        <v>268</v>
      </c>
      <c r="M33" s="45" t="s">
        <v>268</v>
      </c>
      <c r="N33" s="45" t="s">
        <v>268</v>
      </c>
      <c r="O33" s="126">
        <f t="shared" si="0"/>
        <v>11658.75</v>
      </c>
    </row>
    <row r="34" spans="1:15" ht="30" customHeight="1">
      <c r="A34" s="125" t="s">
        <v>20</v>
      </c>
      <c r="B34" s="45" t="s">
        <v>268</v>
      </c>
      <c r="C34" s="45" t="s">
        <v>268</v>
      </c>
      <c r="D34" s="45">
        <v>63.54</v>
      </c>
      <c r="E34" s="45" t="s">
        <v>268</v>
      </c>
      <c r="F34" s="45">
        <v>2492.78</v>
      </c>
      <c r="G34" s="45" t="s">
        <v>268</v>
      </c>
      <c r="H34" s="45">
        <v>9315.88</v>
      </c>
      <c r="I34" s="45">
        <v>3597.88</v>
      </c>
      <c r="J34" s="45" t="s">
        <v>268</v>
      </c>
      <c r="K34" s="45" t="s">
        <v>268</v>
      </c>
      <c r="L34" s="45" t="s">
        <v>268</v>
      </c>
      <c r="M34" s="45">
        <v>32733.11</v>
      </c>
      <c r="N34" s="45">
        <v>21176.48</v>
      </c>
      <c r="O34" s="126">
        <f t="shared" si="0"/>
        <v>69379.67</v>
      </c>
    </row>
    <row r="35" spans="1:21" s="132" customFormat="1" ht="30" customHeight="1">
      <c r="A35" s="125" t="s">
        <v>0</v>
      </c>
      <c r="B35" s="129">
        <f>SUM(B4:B34)</f>
        <v>14793.99</v>
      </c>
      <c r="C35" s="129">
        <f aca="true" t="shared" si="1" ref="C35:N35">SUM(C4:C34)</f>
        <v>46818.58</v>
      </c>
      <c r="D35" s="129">
        <f t="shared" si="1"/>
        <v>133440.30000000002</v>
      </c>
      <c r="E35" s="129">
        <f t="shared" si="1"/>
        <v>105627.54000000001</v>
      </c>
      <c r="F35" s="129">
        <f t="shared" si="1"/>
        <v>52881.38999999999</v>
      </c>
      <c r="G35" s="129">
        <f t="shared" si="1"/>
        <v>49000.729999999996</v>
      </c>
      <c r="H35" s="129">
        <f t="shared" si="1"/>
        <v>434653.924</v>
      </c>
      <c r="I35" s="129">
        <f t="shared" si="1"/>
        <v>158759.16000000003</v>
      </c>
      <c r="J35" s="129">
        <f t="shared" si="1"/>
        <v>429698.636</v>
      </c>
      <c r="K35" s="129">
        <f t="shared" si="1"/>
        <v>82438.905</v>
      </c>
      <c r="L35" s="129">
        <f t="shared" si="1"/>
        <v>62081.16999999999</v>
      </c>
      <c r="M35" s="129">
        <f t="shared" si="1"/>
        <v>294937.00999999995</v>
      </c>
      <c r="N35" s="129">
        <f t="shared" si="1"/>
        <v>170187.56</v>
      </c>
      <c r="O35" s="129">
        <f>SUM(O4:O34)</f>
        <v>2035318.8949999998</v>
      </c>
      <c r="P35" s="130"/>
      <c r="Q35" s="130"/>
      <c r="R35" s="130"/>
      <c r="S35" s="130"/>
      <c r="T35" s="130"/>
      <c r="U35" s="131"/>
    </row>
    <row r="36" spans="1:15" ht="30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136"/>
    </row>
    <row r="37" ht="30" customHeight="1"/>
    <row r="38" ht="30" customHeight="1"/>
  </sheetData>
  <sheetProtection/>
  <mergeCells count="9">
    <mergeCell ref="O2:O3"/>
    <mergeCell ref="A1:N1"/>
    <mergeCell ref="A2:A3"/>
    <mergeCell ref="B2:C2"/>
    <mergeCell ref="D2:E2"/>
    <mergeCell ref="F2:G2"/>
    <mergeCell ref="H2:I2"/>
    <mergeCell ref="K2:L2"/>
    <mergeCell ref="M2:N2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zoomScale="60" zoomScaleNormal="60" zoomScalePageLayoutView="0" workbookViewId="0" topLeftCell="A19">
      <selection activeCell="B7" sqref="B7"/>
    </sheetView>
  </sheetViews>
  <sheetFormatPr defaultColWidth="9.140625" defaultRowHeight="12.75"/>
  <cols>
    <col min="1" max="1" width="40.57421875" style="1" customWidth="1"/>
    <col min="2" max="2" width="46.7109375" style="1" customWidth="1"/>
    <col min="3" max="3" width="33.140625" style="1" customWidth="1"/>
    <col min="4" max="4" width="26.8515625" style="1" customWidth="1"/>
    <col min="5" max="5" width="38.7109375" style="2" customWidth="1"/>
    <col min="6" max="6" width="10.28125" style="1" bestFit="1" customWidth="1"/>
    <col min="7" max="7" width="19.140625" style="1" bestFit="1" customWidth="1"/>
    <col min="8" max="8" width="18.28125" style="1" bestFit="1" customWidth="1"/>
    <col min="9" max="9" width="9.140625" style="1" customWidth="1"/>
    <col min="10" max="10" width="11.7109375" style="1" customWidth="1"/>
    <col min="11" max="16384" width="9.140625" style="1" customWidth="1"/>
  </cols>
  <sheetData>
    <row r="1" ht="21" customHeight="1" thickBot="1">
      <c r="E1" s="62" t="s">
        <v>111</v>
      </c>
    </row>
    <row r="2" spans="1:5" ht="34.5" customHeight="1" thickBot="1">
      <c r="A2" s="231" t="s">
        <v>57</v>
      </c>
      <c r="B2" s="232"/>
      <c r="C2" s="232"/>
      <c r="D2" s="232"/>
      <c r="E2" s="233"/>
    </row>
    <row r="3" spans="1:5" ht="77.25" customHeight="1">
      <c r="A3" s="71" t="s">
        <v>2</v>
      </c>
      <c r="B3" s="72" t="s">
        <v>36</v>
      </c>
      <c r="C3" s="72" t="s">
        <v>32</v>
      </c>
      <c r="D3" s="72" t="s">
        <v>37</v>
      </c>
      <c r="E3" s="75" t="s">
        <v>140</v>
      </c>
    </row>
    <row r="4" spans="1:5" ht="56.25" customHeight="1">
      <c r="A4" s="234" t="s">
        <v>19</v>
      </c>
      <c r="B4" s="86" t="s">
        <v>141</v>
      </c>
      <c r="C4" s="86" t="s">
        <v>142</v>
      </c>
      <c r="D4" s="74">
        <v>2112</v>
      </c>
      <c r="E4" s="57">
        <v>18460</v>
      </c>
    </row>
    <row r="5" spans="1:5" ht="56.25" customHeight="1">
      <c r="A5" s="234"/>
      <c r="B5" s="86" t="s">
        <v>141</v>
      </c>
      <c r="C5" s="86" t="s">
        <v>143</v>
      </c>
      <c r="D5" s="74">
        <v>2112</v>
      </c>
      <c r="E5" s="57">
        <v>11287300</v>
      </c>
    </row>
    <row r="6" spans="1:5" ht="56.25" customHeight="1">
      <c r="A6" s="234"/>
      <c r="B6" s="234" t="s">
        <v>0</v>
      </c>
      <c r="C6" s="234"/>
      <c r="D6" s="234"/>
      <c r="E6" s="76">
        <f>SUM(E4:E5)</f>
        <v>11305760</v>
      </c>
    </row>
    <row r="7" spans="1:5" ht="56.25" customHeight="1">
      <c r="A7" s="235" t="s">
        <v>7</v>
      </c>
      <c r="B7" s="74" t="s">
        <v>144</v>
      </c>
      <c r="C7" s="86" t="s">
        <v>145</v>
      </c>
      <c r="D7" s="74">
        <v>2112</v>
      </c>
      <c r="E7" s="77">
        <v>994040</v>
      </c>
    </row>
    <row r="8" spans="1:5" ht="56.25" customHeight="1">
      <c r="A8" s="235"/>
      <c r="B8" s="234" t="s">
        <v>0</v>
      </c>
      <c r="C8" s="234"/>
      <c r="D8" s="234"/>
      <c r="E8" s="76">
        <f>SUM(E7)</f>
        <v>994040</v>
      </c>
    </row>
    <row r="9" spans="1:5" ht="56.25" customHeight="1">
      <c r="A9" s="234" t="s">
        <v>11</v>
      </c>
      <c r="B9" s="87" t="s">
        <v>34</v>
      </c>
      <c r="C9" s="74" t="s">
        <v>146</v>
      </c>
      <c r="D9" s="74">
        <v>2112</v>
      </c>
      <c r="E9" s="77">
        <v>305700</v>
      </c>
    </row>
    <row r="10" spans="1:5" ht="56.25" customHeight="1">
      <c r="A10" s="234"/>
      <c r="B10" s="87" t="s">
        <v>33</v>
      </c>
      <c r="C10" s="87" t="s">
        <v>71</v>
      </c>
      <c r="D10" s="74">
        <v>2111</v>
      </c>
      <c r="E10" s="77">
        <v>75620</v>
      </c>
    </row>
    <row r="11" spans="1:5" ht="56.25" customHeight="1">
      <c r="A11" s="234"/>
      <c r="B11" s="234" t="s">
        <v>0</v>
      </c>
      <c r="C11" s="234"/>
      <c r="D11" s="234"/>
      <c r="E11" s="76">
        <f>SUM(E9:E10)</f>
        <v>381320</v>
      </c>
    </row>
    <row r="12" spans="1:5" ht="56.25" customHeight="1">
      <c r="A12" s="234" t="s">
        <v>27</v>
      </c>
      <c r="B12" s="87" t="s">
        <v>147</v>
      </c>
      <c r="C12" s="87" t="s">
        <v>148</v>
      </c>
      <c r="D12" s="74">
        <v>2111</v>
      </c>
      <c r="E12" s="77">
        <v>1780</v>
      </c>
    </row>
    <row r="13" spans="1:5" ht="56.25" customHeight="1">
      <c r="A13" s="234"/>
      <c r="B13" s="234" t="s">
        <v>0</v>
      </c>
      <c r="C13" s="234"/>
      <c r="D13" s="234"/>
      <c r="E13" s="76">
        <f>SUM(E12)</f>
        <v>1780</v>
      </c>
    </row>
    <row r="14" spans="1:5" ht="56.25" customHeight="1">
      <c r="A14" s="234" t="s">
        <v>16</v>
      </c>
      <c r="B14" s="87" t="s">
        <v>60</v>
      </c>
      <c r="C14" s="87" t="s">
        <v>149</v>
      </c>
      <c r="D14" s="74">
        <v>2112</v>
      </c>
      <c r="E14" s="77">
        <v>6043840</v>
      </c>
    </row>
    <row r="15" spans="1:5" ht="56.25" customHeight="1">
      <c r="A15" s="234"/>
      <c r="B15" s="87" t="s">
        <v>60</v>
      </c>
      <c r="C15" s="87" t="s">
        <v>74</v>
      </c>
      <c r="D15" s="74">
        <v>2111</v>
      </c>
      <c r="E15" s="77">
        <v>2053100</v>
      </c>
    </row>
    <row r="16" spans="1:5" ht="56.25" customHeight="1">
      <c r="A16" s="234"/>
      <c r="B16" s="234" t="s">
        <v>0</v>
      </c>
      <c r="C16" s="234"/>
      <c r="D16" s="234"/>
      <c r="E16" s="76">
        <f>SUM(E14:E15)</f>
        <v>8096940</v>
      </c>
    </row>
    <row r="17" spans="1:5" ht="56.25" customHeight="1">
      <c r="A17" s="234" t="s">
        <v>15</v>
      </c>
      <c r="B17" s="87" t="s">
        <v>150</v>
      </c>
      <c r="C17" s="87" t="s">
        <v>151</v>
      </c>
      <c r="D17" s="74">
        <v>2112</v>
      </c>
      <c r="E17" s="77">
        <v>2225340</v>
      </c>
    </row>
    <row r="18" spans="1:5" ht="56.25" customHeight="1">
      <c r="A18" s="234"/>
      <c r="B18" s="87" t="s">
        <v>152</v>
      </c>
      <c r="C18" s="87" t="s">
        <v>153</v>
      </c>
      <c r="D18" s="74">
        <v>2111</v>
      </c>
      <c r="E18" s="77">
        <v>939820</v>
      </c>
    </row>
    <row r="19" spans="1:5" ht="56.25" customHeight="1">
      <c r="A19" s="234"/>
      <c r="B19" s="87" t="s">
        <v>152</v>
      </c>
      <c r="C19" s="74" t="s">
        <v>154</v>
      </c>
      <c r="D19" s="74">
        <v>2112</v>
      </c>
      <c r="E19" s="77">
        <v>1669910</v>
      </c>
    </row>
    <row r="20" spans="1:5" ht="56.25" customHeight="1">
      <c r="A20" s="234"/>
      <c r="B20" s="87" t="s">
        <v>155</v>
      </c>
      <c r="C20" s="87" t="s">
        <v>156</v>
      </c>
      <c r="D20" s="74">
        <v>2111</v>
      </c>
      <c r="E20" s="77">
        <v>617410</v>
      </c>
    </row>
    <row r="21" spans="1:5" ht="56.25" customHeight="1">
      <c r="A21" s="234"/>
      <c r="B21" s="87" t="s">
        <v>157</v>
      </c>
      <c r="C21" s="87" t="s">
        <v>158</v>
      </c>
      <c r="D21" s="74">
        <v>2111</v>
      </c>
      <c r="E21" s="77">
        <v>1870340</v>
      </c>
    </row>
    <row r="22" spans="1:5" ht="56.25" customHeight="1">
      <c r="A22" s="234"/>
      <c r="B22" s="87" t="s">
        <v>157</v>
      </c>
      <c r="C22" s="87" t="s">
        <v>159</v>
      </c>
      <c r="D22" s="74">
        <v>2112</v>
      </c>
      <c r="E22" s="77">
        <v>1897500</v>
      </c>
    </row>
    <row r="23" spans="1:5" ht="56.25" customHeight="1">
      <c r="A23" s="234"/>
      <c r="B23" s="87" t="s">
        <v>160</v>
      </c>
      <c r="C23" s="87" t="s">
        <v>161</v>
      </c>
      <c r="D23" s="74">
        <v>2111</v>
      </c>
      <c r="E23" s="77">
        <v>1751500</v>
      </c>
    </row>
    <row r="24" spans="1:5" ht="56.25" customHeight="1">
      <c r="A24" s="234"/>
      <c r="B24" s="87" t="s">
        <v>160</v>
      </c>
      <c r="C24" s="87" t="s">
        <v>162</v>
      </c>
      <c r="D24" s="74">
        <v>2112</v>
      </c>
      <c r="E24" s="77">
        <v>1706720</v>
      </c>
    </row>
    <row r="25" spans="1:5" ht="56.25" customHeight="1">
      <c r="A25" s="234"/>
      <c r="B25" s="87" t="s">
        <v>163</v>
      </c>
      <c r="C25" s="87" t="s">
        <v>164</v>
      </c>
      <c r="D25" s="74">
        <v>2111</v>
      </c>
      <c r="E25" s="77">
        <v>4081000</v>
      </c>
    </row>
    <row r="26" spans="1:5" ht="56.25" customHeight="1">
      <c r="A26" s="234"/>
      <c r="B26" s="87" t="s">
        <v>163</v>
      </c>
      <c r="C26" s="87" t="s">
        <v>165</v>
      </c>
      <c r="D26" s="74">
        <v>2112</v>
      </c>
      <c r="E26" s="77">
        <v>2081280</v>
      </c>
    </row>
    <row r="27" spans="1:5" ht="56.25" customHeight="1">
      <c r="A27" s="234"/>
      <c r="B27" s="87" t="s">
        <v>166</v>
      </c>
      <c r="C27" s="87" t="s">
        <v>167</v>
      </c>
      <c r="D27" s="74">
        <v>2111</v>
      </c>
      <c r="E27" s="77">
        <v>1373090</v>
      </c>
    </row>
    <row r="28" spans="1:5" ht="56.25" customHeight="1">
      <c r="A28" s="234"/>
      <c r="B28" s="87" t="s">
        <v>166</v>
      </c>
      <c r="C28" s="87" t="s">
        <v>168</v>
      </c>
      <c r="D28" s="74">
        <v>2112</v>
      </c>
      <c r="E28" s="77">
        <v>3948520</v>
      </c>
    </row>
    <row r="29" spans="1:5" ht="56.25" customHeight="1">
      <c r="A29" s="234"/>
      <c r="B29" s="86" t="s">
        <v>169</v>
      </c>
      <c r="C29" s="86" t="s">
        <v>170</v>
      </c>
      <c r="D29" s="74">
        <v>2111</v>
      </c>
      <c r="E29" s="77">
        <v>1014880</v>
      </c>
    </row>
    <row r="30" spans="1:5" ht="56.25" customHeight="1">
      <c r="A30" s="234"/>
      <c r="B30" s="86" t="s">
        <v>169</v>
      </c>
      <c r="C30" s="86" t="s">
        <v>171</v>
      </c>
      <c r="D30" s="74">
        <v>2112</v>
      </c>
      <c r="E30" s="77">
        <v>5446580</v>
      </c>
    </row>
    <row r="31" spans="1:5" ht="56.25" customHeight="1">
      <c r="A31" s="234"/>
      <c r="B31" s="87" t="s">
        <v>172</v>
      </c>
      <c r="C31" s="86" t="s">
        <v>173</v>
      </c>
      <c r="D31" s="74">
        <v>2111</v>
      </c>
      <c r="E31" s="77">
        <v>2077920</v>
      </c>
    </row>
    <row r="32" spans="1:5" ht="56.25" customHeight="1">
      <c r="A32" s="234"/>
      <c r="B32" s="87" t="s">
        <v>172</v>
      </c>
      <c r="C32" s="86" t="s">
        <v>174</v>
      </c>
      <c r="D32" s="74">
        <v>2112</v>
      </c>
      <c r="E32" s="77">
        <v>150160</v>
      </c>
    </row>
    <row r="33" spans="1:5" ht="56.25" customHeight="1">
      <c r="A33" s="234"/>
      <c r="B33" s="86" t="s">
        <v>175</v>
      </c>
      <c r="C33" s="86" t="s">
        <v>176</v>
      </c>
      <c r="D33" s="74">
        <v>2112</v>
      </c>
      <c r="E33" s="77">
        <v>7440</v>
      </c>
    </row>
    <row r="34" spans="1:5" ht="56.25" customHeight="1">
      <c r="A34" s="234"/>
      <c r="B34" s="86" t="s">
        <v>175</v>
      </c>
      <c r="C34" s="86" t="s">
        <v>177</v>
      </c>
      <c r="D34" s="74">
        <v>2111</v>
      </c>
      <c r="E34" s="77">
        <v>637380</v>
      </c>
    </row>
    <row r="35" spans="1:5" ht="56.25" customHeight="1">
      <c r="A35" s="234"/>
      <c r="B35" s="86" t="s">
        <v>178</v>
      </c>
      <c r="C35" s="86" t="s">
        <v>179</v>
      </c>
      <c r="D35" s="74">
        <v>2111</v>
      </c>
      <c r="E35" s="77">
        <v>85140</v>
      </c>
    </row>
    <row r="36" spans="1:5" ht="56.25" customHeight="1">
      <c r="A36" s="234"/>
      <c r="B36" s="86" t="s">
        <v>178</v>
      </c>
      <c r="C36" s="86" t="s">
        <v>180</v>
      </c>
      <c r="D36" s="74">
        <v>2112</v>
      </c>
      <c r="E36" s="77">
        <v>782220</v>
      </c>
    </row>
    <row r="37" spans="1:5" ht="56.25" customHeight="1">
      <c r="A37" s="234"/>
      <c r="B37" s="86" t="s">
        <v>181</v>
      </c>
      <c r="C37" s="86" t="s">
        <v>182</v>
      </c>
      <c r="D37" s="74">
        <v>2112</v>
      </c>
      <c r="E37" s="77">
        <v>1774660</v>
      </c>
    </row>
    <row r="38" spans="1:5" ht="56.25" customHeight="1">
      <c r="A38" s="234"/>
      <c r="B38" s="234" t="s">
        <v>0</v>
      </c>
      <c r="C38" s="234"/>
      <c r="D38" s="234"/>
      <c r="E38" s="76">
        <f>SUM(E17:E37)</f>
        <v>36138810</v>
      </c>
    </row>
    <row r="39" spans="1:5" ht="56.25" customHeight="1">
      <c r="A39" s="234" t="s">
        <v>23</v>
      </c>
      <c r="B39" s="86" t="s">
        <v>35</v>
      </c>
      <c r="C39" s="86" t="s">
        <v>183</v>
      </c>
      <c r="D39" s="74">
        <v>2112</v>
      </c>
      <c r="E39" s="77">
        <v>152600</v>
      </c>
    </row>
    <row r="40" spans="1:5" ht="56.25" customHeight="1">
      <c r="A40" s="234"/>
      <c r="B40" s="234" t="s">
        <v>0</v>
      </c>
      <c r="C40" s="234"/>
      <c r="D40" s="234"/>
      <c r="E40" s="76">
        <f>SUM(E39)</f>
        <v>152600</v>
      </c>
    </row>
    <row r="41" spans="1:5" ht="56.25" customHeight="1">
      <c r="A41" s="234" t="s">
        <v>8</v>
      </c>
      <c r="B41" s="87" t="s">
        <v>72</v>
      </c>
      <c r="C41" s="87" t="s">
        <v>184</v>
      </c>
      <c r="D41" s="74">
        <v>2111</v>
      </c>
      <c r="E41" s="77">
        <v>6954640</v>
      </c>
    </row>
    <row r="42" spans="1:5" ht="56.25" customHeight="1">
      <c r="A42" s="234"/>
      <c r="B42" s="87" t="s">
        <v>72</v>
      </c>
      <c r="C42" s="87" t="s">
        <v>185</v>
      </c>
      <c r="D42" s="74">
        <v>2111</v>
      </c>
      <c r="E42" s="77">
        <v>1277400</v>
      </c>
    </row>
    <row r="43" spans="1:5" ht="56.25" customHeight="1">
      <c r="A43" s="234"/>
      <c r="B43" s="86" t="s">
        <v>63</v>
      </c>
      <c r="C43" s="87" t="s">
        <v>186</v>
      </c>
      <c r="D43" s="74">
        <v>2111</v>
      </c>
      <c r="E43" s="77">
        <v>1875635</v>
      </c>
    </row>
    <row r="44" spans="1:5" ht="56.25" customHeight="1">
      <c r="A44" s="234"/>
      <c r="B44" s="86" t="s">
        <v>73</v>
      </c>
      <c r="C44" s="87" t="s">
        <v>187</v>
      </c>
      <c r="D44" s="74">
        <v>2111</v>
      </c>
      <c r="E44" s="77">
        <v>88500</v>
      </c>
    </row>
    <row r="45" spans="1:5" ht="56.25" customHeight="1">
      <c r="A45" s="234"/>
      <c r="B45" s="87" t="s">
        <v>188</v>
      </c>
      <c r="C45" s="87" t="s">
        <v>189</v>
      </c>
      <c r="D45" s="74">
        <v>2111</v>
      </c>
      <c r="E45" s="77">
        <v>3776895</v>
      </c>
    </row>
    <row r="46" spans="1:5" ht="56.25" customHeight="1">
      <c r="A46" s="234"/>
      <c r="B46" s="234" t="s">
        <v>0</v>
      </c>
      <c r="C46" s="234"/>
      <c r="D46" s="234"/>
      <c r="E46" s="76">
        <f>SUM(E41:E45)</f>
        <v>13973070</v>
      </c>
    </row>
    <row r="47" spans="1:5" ht="56.25" customHeight="1">
      <c r="A47" s="234" t="s">
        <v>26</v>
      </c>
      <c r="B47" s="86" t="s">
        <v>190</v>
      </c>
      <c r="C47" s="86" t="s">
        <v>191</v>
      </c>
      <c r="D47" s="74">
        <v>2112</v>
      </c>
      <c r="E47" s="77">
        <v>3100000</v>
      </c>
    </row>
    <row r="48" spans="1:5" ht="56.25" customHeight="1" thickBot="1">
      <c r="A48" s="234"/>
      <c r="B48" s="234" t="s">
        <v>0</v>
      </c>
      <c r="C48" s="234"/>
      <c r="D48" s="234"/>
      <c r="E48" s="78">
        <f>SUM(E47)</f>
        <v>3100000</v>
      </c>
    </row>
    <row r="49" spans="1:5" ht="56.25" customHeight="1" thickBot="1">
      <c r="A49" s="236" t="s">
        <v>1</v>
      </c>
      <c r="B49" s="237"/>
      <c r="C49" s="237"/>
      <c r="D49" s="238"/>
      <c r="E49" s="79">
        <f>E48+E46+E40+E38+E16+E13+E11+E8+E6</f>
        <v>74144320</v>
      </c>
    </row>
  </sheetData>
  <sheetProtection/>
  <mergeCells count="20">
    <mergeCell ref="A49:D49"/>
    <mergeCell ref="A17:A38"/>
    <mergeCell ref="B38:D38"/>
    <mergeCell ref="A39:A40"/>
    <mergeCell ref="B40:D40"/>
    <mergeCell ref="A41:A46"/>
    <mergeCell ref="B46:D46"/>
    <mergeCell ref="A12:A13"/>
    <mergeCell ref="B13:D13"/>
    <mergeCell ref="A14:A16"/>
    <mergeCell ref="B16:D16"/>
    <mergeCell ref="B8:D8"/>
    <mergeCell ref="A47:A48"/>
    <mergeCell ref="B48:D48"/>
    <mergeCell ref="A2:E2"/>
    <mergeCell ref="A4:A6"/>
    <mergeCell ref="B6:D6"/>
    <mergeCell ref="A7:A8"/>
    <mergeCell ref="A9:A11"/>
    <mergeCell ref="B11:D11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zoomScale="66" zoomScaleNormal="66" zoomScalePageLayoutView="0" workbookViewId="0" topLeftCell="A1">
      <selection activeCell="A18" sqref="A18:E18"/>
    </sheetView>
  </sheetViews>
  <sheetFormatPr defaultColWidth="9.140625" defaultRowHeight="12.75"/>
  <cols>
    <col min="1" max="1" width="35.140625" style="0" customWidth="1"/>
    <col min="2" max="7" width="20.7109375" style="0" customWidth="1"/>
    <col min="8" max="8" width="23.57421875" style="0" customWidth="1"/>
    <col min="9" max="9" width="10.140625" style="0" customWidth="1"/>
    <col min="11" max="11" width="19.7109375" style="0" customWidth="1"/>
  </cols>
  <sheetData>
    <row r="1" ht="19.5" thickBot="1">
      <c r="H1" s="65" t="s">
        <v>112</v>
      </c>
    </row>
    <row r="2" spans="1:8" ht="43.5" customHeight="1">
      <c r="A2" s="239" t="s">
        <v>103</v>
      </c>
      <c r="B2" s="240"/>
      <c r="C2" s="240"/>
      <c r="D2" s="240"/>
      <c r="E2" s="240"/>
      <c r="F2" s="240"/>
      <c r="G2" s="240"/>
      <c r="H2" s="241"/>
    </row>
    <row r="3" spans="1:8" s="18" customFormat="1" ht="36.75" customHeight="1">
      <c r="A3" s="242" t="s">
        <v>2</v>
      </c>
      <c r="B3" s="250" t="s">
        <v>37</v>
      </c>
      <c r="C3" s="251"/>
      <c r="D3" s="251"/>
      <c r="E3" s="251"/>
      <c r="F3" s="251"/>
      <c r="G3" s="251"/>
      <c r="H3" s="245" t="s">
        <v>100</v>
      </c>
    </row>
    <row r="4" spans="1:8" s="18" customFormat="1" ht="36.75" customHeight="1">
      <c r="A4" s="243"/>
      <c r="B4" s="248">
        <v>2111</v>
      </c>
      <c r="C4" s="249"/>
      <c r="D4" s="248">
        <v>2112</v>
      </c>
      <c r="E4" s="249"/>
      <c r="F4" s="248">
        <v>2141</v>
      </c>
      <c r="G4" s="249"/>
      <c r="H4" s="246"/>
    </row>
    <row r="5" spans="1:8" s="18" customFormat="1" ht="36.75" customHeight="1">
      <c r="A5" s="244"/>
      <c r="B5" s="55" t="s">
        <v>38</v>
      </c>
      <c r="C5" s="55" t="s">
        <v>39</v>
      </c>
      <c r="D5" s="55" t="s">
        <v>38</v>
      </c>
      <c r="E5" s="55" t="s">
        <v>39</v>
      </c>
      <c r="F5" s="55" t="s">
        <v>38</v>
      </c>
      <c r="G5" s="55" t="s">
        <v>39</v>
      </c>
      <c r="H5" s="247"/>
    </row>
    <row r="6" spans="1:8" s="3" customFormat="1" ht="30" customHeight="1">
      <c r="A6" s="46" t="s">
        <v>3</v>
      </c>
      <c r="B6" s="47"/>
      <c r="C6" s="47"/>
      <c r="D6" s="47"/>
      <c r="E6" s="48">
        <v>4690</v>
      </c>
      <c r="F6" s="48"/>
      <c r="G6" s="48">
        <v>67095</v>
      </c>
      <c r="H6" s="49">
        <f>SUM(B6:G6)</f>
        <v>71785</v>
      </c>
    </row>
    <row r="7" spans="1:8" s="3" customFormat="1" ht="30" customHeight="1">
      <c r="A7" s="46" t="s">
        <v>4</v>
      </c>
      <c r="B7" s="47">
        <v>28029</v>
      </c>
      <c r="C7" s="47">
        <v>13429</v>
      </c>
      <c r="D7" s="47">
        <v>27019</v>
      </c>
      <c r="E7" s="48">
        <v>26400</v>
      </c>
      <c r="F7" s="48"/>
      <c r="G7" s="48">
        <v>9341</v>
      </c>
      <c r="H7" s="49">
        <f aca="true" t="shared" si="0" ref="H7:H37">SUM(B7:G7)</f>
        <v>104218</v>
      </c>
    </row>
    <row r="8" spans="1:8" s="3" customFormat="1" ht="30" customHeight="1">
      <c r="A8" s="46" t="s">
        <v>5</v>
      </c>
      <c r="B8" s="47"/>
      <c r="C8" s="47"/>
      <c r="D8" s="47">
        <v>14735</v>
      </c>
      <c r="E8" s="48">
        <f>4735+4807</f>
        <v>9542</v>
      </c>
      <c r="F8" s="48"/>
      <c r="G8" s="48">
        <v>4097</v>
      </c>
      <c r="H8" s="49">
        <f t="shared" si="0"/>
        <v>28374</v>
      </c>
    </row>
    <row r="9" spans="1:8" s="3" customFormat="1" ht="30" customHeight="1">
      <c r="A9" s="46" t="s">
        <v>6</v>
      </c>
      <c r="B9" s="47"/>
      <c r="C9" s="47"/>
      <c r="D9" s="47">
        <v>31271</v>
      </c>
      <c r="E9" s="48">
        <v>11054</v>
      </c>
      <c r="F9" s="48"/>
      <c r="G9" s="48"/>
      <c r="H9" s="49">
        <f t="shared" si="0"/>
        <v>42325</v>
      </c>
    </row>
    <row r="10" spans="1:8" s="3" customFormat="1" ht="30" customHeight="1">
      <c r="A10" s="46" t="s">
        <v>7</v>
      </c>
      <c r="B10" s="47"/>
      <c r="C10" s="47"/>
      <c r="D10" s="47">
        <v>68038</v>
      </c>
      <c r="E10" s="48">
        <v>3703</v>
      </c>
      <c r="F10" s="48"/>
      <c r="G10" s="48"/>
      <c r="H10" s="49">
        <f t="shared" si="0"/>
        <v>71741</v>
      </c>
    </row>
    <row r="11" spans="1:8" s="3" customFormat="1" ht="30" customHeight="1">
      <c r="A11" s="46" t="s">
        <v>21</v>
      </c>
      <c r="B11" s="47"/>
      <c r="C11" s="47"/>
      <c r="D11" s="47">
        <v>2436</v>
      </c>
      <c r="E11" s="48">
        <v>23917</v>
      </c>
      <c r="F11" s="48"/>
      <c r="G11" s="48">
        <v>11870</v>
      </c>
      <c r="H11" s="49">
        <f t="shared" si="0"/>
        <v>38223</v>
      </c>
    </row>
    <row r="12" spans="1:8" s="3" customFormat="1" ht="30" customHeight="1">
      <c r="A12" s="46" t="s">
        <v>8</v>
      </c>
      <c r="B12" s="48">
        <v>4356</v>
      </c>
      <c r="C12" s="48"/>
      <c r="D12" s="48">
        <v>7438</v>
      </c>
      <c r="E12" s="47"/>
      <c r="F12" s="47">
        <v>997</v>
      </c>
      <c r="G12" s="48">
        <v>47</v>
      </c>
      <c r="H12" s="49">
        <f t="shared" si="0"/>
        <v>12838</v>
      </c>
    </row>
    <row r="13" spans="1:9" s="3" customFormat="1" ht="30" customHeight="1">
      <c r="A13" s="46" t="s">
        <v>9</v>
      </c>
      <c r="B13" s="47"/>
      <c r="C13" s="47"/>
      <c r="D13" s="47">
        <v>7704</v>
      </c>
      <c r="E13" s="48">
        <v>21845</v>
      </c>
      <c r="F13" s="48"/>
      <c r="G13" s="48">
        <v>193</v>
      </c>
      <c r="H13" s="49">
        <f t="shared" si="0"/>
        <v>29742</v>
      </c>
      <c r="I13" s="4"/>
    </row>
    <row r="14" spans="1:9" s="3" customFormat="1" ht="30" customHeight="1">
      <c r="A14" s="46" t="s">
        <v>10</v>
      </c>
      <c r="B14" s="47"/>
      <c r="C14" s="47"/>
      <c r="D14" s="47">
        <v>9637</v>
      </c>
      <c r="E14" s="48">
        <v>9496</v>
      </c>
      <c r="F14" s="48"/>
      <c r="G14" s="48">
        <v>2381</v>
      </c>
      <c r="H14" s="49">
        <f t="shared" si="0"/>
        <v>21514</v>
      </c>
      <c r="I14" s="4"/>
    </row>
    <row r="15" spans="1:9" s="3" customFormat="1" ht="30" customHeight="1">
      <c r="A15" s="46" t="s">
        <v>11</v>
      </c>
      <c r="B15" s="47"/>
      <c r="C15" s="47"/>
      <c r="D15" s="47">
        <v>5432</v>
      </c>
      <c r="E15" s="48">
        <v>11196</v>
      </c>
      <c r="F15" s="48"/>
      <c r="G15" s="48">
        <v>20576</v>
      </c>
      <c r="H15" s="49">
        <f t="shared" si="0"/>
        <v>37204</v>
      </c>
      <c r="I15" s="4"/>
    </row>
    <row r="16" spans="1:8" s="3" customFormat="1" ht="30" customHeight="1">
      <c r="A16" s="46" t="s">
        <v>22</v>
      </c>
      <c r="B16" s="47"/>
      <c r="C16" s="47"/>
      <c r="D16" s="47"/>
      <c r="E16" s="48">
        <v>8845</v>
      </c>
      <c r="F16" s="48"/>
      <c r="G16" s="48">
        <v>16335</v>
      </c>
      <c r="H16" s="49">
        <f t="shared" si="0"/>
        <v>25180</v>
      </c>
    </row>
    <row r="17" spans="1:8" s="3" customFormat="1" ht="30" customHeight="1">
      <c r="A17" s="46" t="s">
        <v>23</v>
      </c>
      <c r="B17" s="47">
        <v>8077</v>
      </c>
      <c r="C17" s="47">
        <v>8555</v>
      </c>
      <c r="D17" s="47">
        <v>18808</v>
      </c>
      <c r="E17" s="48">
        <v>3283</v>
      </c>
      <c r="F17" s="48"/>
      <c r="G17" s="48">
        <v>9041</v>
      </c>
      <c r="H17" s="49">
        <f t="shared" si="0"/>
        <v>47764</v>
      </c>
    </row>
    <row r="18" spans="1:8" s="3" customFormat="1" ht="30" customHeight="1">
      <c r="A18" s="46" t="s">
        <v>12</v>
      </c>
      <c r="B18" s="47">
        <v>674</v>
      </c>
      <c r="C18" s="47"/>
      <c r="D18" s="47">
        <v>5614</v>
      </c>
      <c r="E18" s="48">
        <v>4339</v>
      </c>
      <c r="F18" s="48"/>
      <c r="G18" s="48"/>
      <c r="H18" s="49">
        <f t="shared" si="0"/>
        <v>10627</v>
      </c>
    </row>
    <row r="19" spans="1:8" s="3" customFormat="1" ht="30" customHeight="1">
      <c r="A19" s="46" t="s">
        <v>13</v>
      </c>
      <c r="B19" s="47"/>
      <c r="C19" s="47"/>
      <c r="D19" s="47">
        <v>308</v>
      </c>
      <c r="E19" s="48">
        <v>2012</v>
      </c>
      <c r="F19" s="48"/>
      <c r="G19" s="48"/>
      <c r="H19" s="49">
        <f t="shared" si="0"/>
        <v>2320</v>
      </c>
    </row>
    <row r="20" spans="1:8" s="3" customFormat="1" ht="30" customHeight="1">
      <c r="A20" s="46" t="s">
        <v>14</v>
      </c>
      <c r="B20" s="47"/>
      <c r="C20" s="47"/>
      <c r="D20" s="47"/>
      <c r="E20" s="48"/>
      <c r="F20" s="48"/>
      <c r="G20" s="48">
        <v>83972</v>
      </c>
      <c r="H20" s="49">
        <f t="shared" si="0"/>
        <v>83972</v>
      </c>
    </row>
    <row r="21" spans="1:8" s="3" customFormat="1" ht="30" customHeight="1">
      <c r="A21" s="46" t="s">
        <v>59</v>
      </c>
      <c r="B21" s="47"/>
      <c r="C21" s="47"/>
      <c r="D21" s="47"/>
      <c r="E21" s="48">
        <v>2613</v>
      </c>
      <c r="F21" s="48"/>
      <c r="G21" s="48">
        <v>15676</v>
      </c>
      <c r="H21" s="49">
        <f t="shared" si="0"/>
        <v>18289</v>
      </c>
    </row>
    <row r="22" spans="1:8" s="3" customFormat="1" ht="30" customHeight="1">
      <c r="A22" s="46" t="s">
        <v>29</v>
      </c>
      <c r="B22" s="47"/>
      <c r="C22" s="47"/>
      <c r="D22" s="47"/>
      <c r="E22" s="48">
        <v>17711</v>
      </c>
      <c r="F22" s="48"/>
      <c r="G22" s="48">
        <v>2954</v>
      </c>
      <c r="H22" s="49">
        <f t="shared" si="0"/>
        <v>20665</v>
      </c>
    </row>
    <row r="23" spans="1:8" s="3" customFormat="1" ht="30" customHeight="1">
      <c r="A23" s="46" t="s">
        <v>15</v>
      </c>
      <c r="B23" s="47"/>
      <c r="C23" s="47"/>
      <c r="D23" s="47">
        <v>36678</v>
      </c>
      <c r="E23" s="48"/>
      <c r="F23" s="48"/>
      <c r="G23" s="48"/>
      <c r="H23" s="49">
        <f t="shared" si="0"/>
        <v>36678</v>
      </c>
    </row>
    <row r="24" spans="1:8" s="3" customFormat="1" ht="30" customHeight="1">
      <c r="A24" s="46" t="s">
        <v>24</v>
      </c>
      <c r="B24" s="47"/>
      <c r="C24" s="47"/>
      <c r="D24" s="47">
        <v>14167</v>
      </c>
      <c r="E24" s="48">
        <v>3834</v>
      </c>
      <c r="F24" s="48"/>
      <c r="G24" s="48"/>
      <c r="H24" s="49">
        <f t="shared" si="0"/>
        <v>18001</v>
      </c>
    </row>
    <row r="25" spans="1:8" s="3" customFormat="1" ht="30" customHeight="1">
      <c r="A25" s="46" t="s">
        <v>25</v>
      </c>
      <c r="B25" s="47"/>
      <c r="C25" s="47">
        <v>1161</v>
      </c>
      <c r="D25" s="47"/>
      <c r="E25" s="48">
        <v>3036</v>
      </c>
      <c r="F25" s="48"/>
      <c r="G25" s="48">
        <v>7331</v>
      </c>
      <c r="H25" s="49">
        <f t="shared" si="0"/>
        <v>11528</v>
      </c>
    </row>
    <row r="26" spans="1:8" s="3" customFormat="1" ht="30" customHeight="1">
      <c r="A26" s="46" t="s">
        <v>16</v>
      </c>
      <c r="B26" s="47">
        <v>449</v>
      </c>
      <c r="C26" s="47"/>
      <c r="D26" s="47">
        <v>51285</v>
      </c>
      <c r="E26" s="48">
        <v>8063</v>
      </c>
      <c r="F26" s="48"/>
      <c r="G26" s="48"/>
      <c r="H26" s="49">
        <f t="shared" si="0"/>
        <v>59797</v>
      </c>
    </row>
    <row r="27" spans="1:8" s="3" customFormat="1" ht="30" customHeight="1">
      <c r="A27" s="46" t="s">
        <v>17</v>
      </c>
      <c r="B27" s="47"/>
      <c r="C27" s="47">
        <v>2070</v>
      </c>
      <c r="D27" s="47">
        <v>73767</v>
      </c>
      <c r="E27" s="48">
        <v>97867</v>
      </c>
      <c r="F27" s="48"/>
      <c r="G27" s="48"/>
      <c r="H27" s="49">
        <f t="shared" si="0"/>
        <v>173704</v>
      </c>
    </row>
    <row r="28" spans="1:8" s="3" customFormat="1" ht="30" customHeight="1">
      <c r="A28" s="46" t="s">
        <v>30</v>
      </c>
      <c r="B28" s="47"/>
      <c r="C28" s="47"/>
      <c r="D28" s="47">
        <v>8803</v>
      </c>
      <c r="E28" s="48">
        <v>13088</v>
      </c>
      <c r="F28" s="48"/>
      <c r="G28" s="48">
        <v>8931</v>
      </c>
      <c r="H28" s="49">
        <f t="shared" si="0"/>
        <v>30822</v>
      </c>
    </row>
    <row r="29" spans="1:8" s="3" customFormat="1" ht="30" customHeight="1">
      <c r="A29" s="46" t="s">
        <v>69</v>
      </c>
      <c r="B29" s="47"/>
      <c r="C29" s="47"/>
      <c r="D29" s="47"/>
      <c r="E29" s="48"/>
      <c r="F29" s="48"/>
      <c r="G29" s="48">
        <v>20000</v>
      </c>
      <c r="H29" s="49">
        <f t="shared" si="0"/>
        <v>20000</v>
      </c>
    </row>
    <row r="30" spans="1:8" s="3" customFormat="1" ht="30" customHeight="1">
      <c r="A30" s="46" t="s">
        <v>26</v>
      </c>
      <c r="B30" s="47">
        <v>8470</v>
      </c>
      <c r="C30" s="47">
        <v>566</v>
      </c>
      <c r="D30" s="47">
        <v>2743</v>
      </c>
      <c r="E30" s="48">
        <v>6475</v>
      </c>
      <c r="F30" s="48"/>
      <c r="G30" s="48"/>
      <c r="H30" s="49">
        <f t="shared" si="0"/>
        <v>18254</v>
      </c>
    </row>
    <row r="31" spans="1:8" s="3" customFormat="1" ht="30" customHeight="1">
      <c r="A31" s="50" t="s">
        <v>192</v>
      </c>
      <c r="B31" s="51"/>
      <c r="C31" s="51"/>
      <c r="D31" s="51"/>
      <c r="E31" s="52"/>
      <c r="F31" s="52"/>
      <c r="G31" s="52">
        <v>6594</v>
      </c>
      <c r="H31" s="49">
        <f t="shared" si="0"/>
        <v>6594</v>
      </c>
    </row>
    <row r="32" spans="1:8" s="3" customFormat="1" ht="30" customHeight="1">
      <c r="A32" s="50" t="s">
        <v>27</v>
      </c>
      <c r="B32" s="51">
        <v>227</v>
      </c>
      <c r="C32" s="51">
        <v>901</v>
      </c>
      <c r="D32" s="51">
        <v>3696</v>
      </c>
      <c r="E32" s="52">
        <v>796</v>
      </c>
      <c r="F32" s="52"/>
      <c r="G32" s="52"/>
      <c r="H32" s="49">
        <f t="shared" si="0"/>
        <v>5620</v>
      </c>
    </row>
    <row r="33" spans="1:8" s="3" customFormat="1" ht="30" customHeight="1">
      <c r="A33" s="50" t="s">
        <v>19</v>
      </c>
      <c r="B33" s="51">
        <v>4022</v>
      </c>
      <c r="C33" s="51">
        <v>10526</v>
      </c>
      <c r="D33" s="51">
        <v>35452</v>
      </c>
      <c r="E33" s="52">
        <v>3332</v>
      </c>
      <c r="F33" s="52"/>
      <c r="G33" s="52">
        <v>1307</v>
      </c>
      <c r="H33" s="49">
        <f t="shared" si="0"/>
        <v>54639</v>
      </c>
    </row>
    <row r="34" spans="1:8" s="3" customFormat="1" ht="30" customHeight="1">
      <c r="A34" s="50" t="s">
        <v>18</v>
      </c>
      <c r="B34" s="51"/>
      <c r="C34" s="51"/>
      <c r="D34" s="51"/>
      <c r="E34" s="52">
        <v>6674</v>
      </c>
      <c r="F34" s="52"/>
      <c r="G34" s="52"/>
      <c r="H34" s="49">
        <f t="shared" si="0"/>
        <v>6674</v>
      </c>
    </row>
    <row r="35" spans="1:8" s="3" customFormat="1" ht="30" customHeight="1">
      <c r="A35" s="46" t="s">
        <v>28</v>
      </c>
      <c r="B35" s="47"/>
      <c r="C35" s="47"/>
      <c r="D35" s="47"/>
      <c r="E35" s="48">
        <v>25700</v>
      </c>
      <c r="F35" s="48"/>
      <c r="G35" s="48">
        <v>27471</v>
      </c>
      <c r="H35" s="49">
        <f t="shared" si="0"/>
        <v>53171</v>
      </c>
    </row>
    <row r="36" spans="1:8" s="3" customFormat="1" ht="30" customHeight="1">
      <c r="A36" s="46" t="s">
        <v>68</v>
      </c>
      <c r="B36" s="47"/>
      <c r="C36" s="47"/>
      <c r="D36" s="47"/>
      <c r="E36" s="48"/>
      <c r="F36" s="48"/>
      <c r="G36" s="48">
        <v>2043</v>
      </c>
      <c r="H36" s="49">
        <f t="shared" si="0"/>
        <v>2043</v>
      </c>
    </row>
    <row r="37" spans="1:8" s="3" customFormat="1" ht="30" customHeight="1">
      <c r="A37" s="46" t="s">
        <v>20</v>
      </c>
      <c r="B37" s="47">
        <v>4387</v>
      </c>
      <c r="C37" s="47">
        <v>679</v>
      </c>
      <c r="D37" s="47">
        <v>10991</v>
      </c>
      <c r="E37" s="48">
        <v>6686</v>
      </c>
      <c r="F37" s="48"/>
      <c r="G37" s="48"/>
      <c r="H37" s="49">
        <f t="shared" si="0"/>
        <v>22743</v>
      </c>
    </row>
    <row r="38" spans="1:8" s="3" customFormat="1" ht="30" customHeight="1" thickBot="1">
      <c r="A38" s="53" t="s">
        <v>1</v>
      </c>
      <c r="B38" s="54">
        <f aca="true" t="shared" si="1" ref="B38:H38">SUM(B6:B37)</f>
        <v>58691</v>
      </c>
      <c r="C38" s="54">
        <f t="shared" si="1"/>
        <v>37887</v>
      </c>
      <c r="D38" s="54">
        <f t="shared" si="1"/>
        <v>436022</v>
      </c>
      <c r="E38" s="54">
        <f t="shared" si="1"/>
        <v>336197</v>
      </c>
      <c r="F38" s="54">
        <f t="shared" si="1"/>
        <v>997</v>
      </c>
      <c r="G38" s="54">
        <f t="shared" si="1"/>
        <v>317255</v>
      </c>
      <c r="H38" s="54">
        <f t="shared" si="1"/>
        <v>1187049</v>
      </c>
    </row>
    <row r="39" spans="1:4" ht="15">
      <c r="A39" s="5"/>
      <c r="B39" s="5"/>
      <c r="C39" s="5"/>
      <c r="D39" s="5"/>
    </row>
    <row r="40" spans="1:9" ht="21" customHeight="1">
      <c r="A40" s="6"/>
      <c r="B40" s="6"/>
      <c r="C40" s="6"/>
      <c r="D40" s="6"/>
      <c r="E40" s="6"/>
      <c r="F40" s="6"/>
      <c r="G40" s="6"/>
      <c r="H40" s="36"/>
      <c r="I40" s="6"/>
    </row>
    <row r="41" spans="1:9" ht="12.75" customHeight="1">
      <c r="A41" s="6"/>
      <c r="B41" s="6"/>
      <c r="C41" s="6"/>
      <c r="D41" s="6"/>
      <c r="E41" s="6"/>
      <c r="F41" s="6"/>
      <c r="G41" s="6"/>
      <c r="H41" s="6"/>
      <c r="I41" s="7"/>
    </row>
    <row r="42" spans="1:8" ht="18">
      <c r="A42" s="8"/>
      <c r="H42" s="17"/>
    </row>
  </sheetData>
  <sheetProtection/>
  <mergeCells count="7">
    <mergeCell ref="A2:H2"/>
    <mergeCell ref="A3:A5"/>
    <mergeCell ref="H3:H5"/>
    <mergeCell ref="B4:C4"/>
    <mergeCell ref="D4:E4"/>
    <mergeCell ref="F4:G4"/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8"/>
  <sheetViews>
    <sheetView zoomScale="71" zoomScaleNormal="71" zoomScalePageLayoutView="0" workbookViewId="0" topLeftCell="A1">
      <selection activeCell="E63" sqref="E63"/>
    </sheetView>
  </sheetViews>
  <sheetFormatPr defaultColWidth="83.421875" defaultRowHeight="12.75"/>
  <cols>
    <col min="1" max="1" width="29.140625" style="9" customWidth="1"/>
    <col min="2" max="2" width="40.00390625" style="90" customWidth="1"/>
    <col min="3" max="3" width="25.140625" style="90" customWidth="1"/>
    <col min="4" max="4" width="18.140625" style="10" bestFit="1" customWidth="1"/>
    <col min="5" max="5" width="20.00390625" style="10" bestFit="1" customWidth="1"/>
    <col min="6" max="6" width="33.140625" style="11" customWidth="1"/>
  </cols>
  <sheetData>
    <row r="1" ht="23.25" customHeight="1">
      <c r="F1" s="66" t="s">
        <v>113</v>
      </c>
    </row>
    <row r="2" spans="1:6" ht="33.75" customHeight="1">
      <c r="A2" s="234" t="s">
        <v>40</v>
      </c>
      <c r="B2" s="234"/>
      <c r="C2" s="234"/>
      <c r="D2" s="234"/>
      <c r="E2" s="234"/>
      <c r="F2" s="234"/>
    </row>
    <row r="3" spans="1:6" ht="47.25" customHeight="1">
      <c r="A3" s="139" t="s">
        <v>42</v>
      </c>
      <c r="B3" s="139" t="s">
        <v>36</v>
      </c>
      <c r="C3" s="139" t="s">
        <v>32</v>
      </c>
      <c r="D3" s="139" t="s">
        <v>37</v>
      </c>
      <c r="E3" s="139" t="s">
        <v>52</v>
      </c>
      <c r="F3" s="37" t="s">
        <v>100</v>
      </c>
    </row>
    <row r="4" spans="1:6" ht="47.25" customHeight="1">
      <c r="A4" s="253" t="s">
        <v>4</v>
      </c>
      <c r="B4" s="88" t="s">
        <v>61</v>
      </c>
      <c r="C4" s="88" t="s">
        <v>117</v>
      </c>
      <c r="D4" s="33">
        <v>2411</v>
      </c>
      <c r="E4" s="33">
        <v>2023</v>
      </c>
      <c r="F4" s="161">
        <v>10115300</v>
      </c>
    </row>
    <row r="5" spans="1:6" ht="47.25" customHeight="1">
      <c r="A5" s="253"/>
      <c r="B5" s="88" t="s">
        <v>118</v>
      </c>
      <c r="C5" s="88" t="s">
        <v>119</v>
      </c>
      <c r="D5" s="33">
        <v>2411</v>
      </c>
      <c r="E5" s="33">
        <v>2023</v>
      </c>
      <c r="F5" s="161">
        <v>6636768</v>
      </c>
    </row>
    <row r="6" spans="1:6" ht="47.25" customHeight="1">
      <c r="A6" s="253"/>
      <c r="B6" s="253" t="s">
        <v>0</v>
      </c>
      <c r="C6" s="253"/>
      <c r="D6" s="253"/>
      <c r="E6" s="253"/>
      <c r="F6" s="37">
        <f>SUM(F4:F5)</f>
        <v>16752068</v>
      </c>
    </row>
    <row r="7" spans="1:6" ht="47.25" customHeight="1">
      <c r="A7" s="253" t="s">
        <v>8</v>
      </c>
      <c r="B7" s="89" t="s">
        <v>81</v>
      </c>
      <c r="C7" s="89" t="s">
        <v>82</v>
      </c>
      <c r="D7" s="33">
        <v>2411</v>
      </c>
      <c r="E7" s="33">
        <v>2022</v>
      </c>
      <c r="F7" s="31">
        <v>269760</v>
      </c>
    </row>
    <row r="8" spans="1:6" ht="47.25" customHeight="1">
      <c r="A8" s="253"/>
      <c r="B8" s="89" t="s">
        <v>79</v>
      </c>
      <c r="C8" s="89" t="s">
        <v>80</v>
      </c>
      <c r="D8" s="33">
        <v>2411</v>
      </c>
      <c r="E8" s="33">
        <v>2022</v>
      </c>
      <c r="F8" s="31">
        <v>6656920</v>
      </c>
    </row>
    <row r="9" spans="1:6" ht="47.25" customHeight="1">
      <c r="A9" s="253"/>
      <c r="B9" s="89" t="s">
        <v>77</v>
      </c>
      <c r="C9" s="89" t="s">
        <v>78</v>
      </c>
      <c r="D9" s="33">
        <v>2411</v>
      </c>
      <c r="E9" s="33">
        <v>2022</v>
      </c>
      <c r="F9" s="31">
        <v>2062500</v>
      </c>
    </row>
    <row r="10" spans="1:6" ht="47.25" customHeight="1">
      <c r="A10" s="253"/>
      <c r="B10" s="253" t="s">
        <v>0</v>
      </c>
      <c r="C10" s="253"/>
      <c r="D10" s="253"/>
      <c r="E10" s="253"/>
      <c r="F10" s="37">
        <f>SUM(F7:F9)</f>
        <v>8989180</v>
      </c>
    </row>
    <row r="11" spans="1:6" ht="47.25" customHeight="1">
      <c r="A11" s="253" t="s">
        <v>17</v>
      </c>
      <c r="B11" s="88" t="s">
        <v>193</v>
      </c>
      <c r="C11" s="88" t="s">
        <v>194</v>
      </c>
      <c r="D11" s="33">
        <v>2411</v>
      </c>
      <c r="E11" s="33">
        <v>2022</v>
      </c>
      <c r="F11" s="31">
        <v>24720</v>
      </c>
    </row>
    <row r="12" spans="1:6" ht="47.25" customHeight="1">
      <c r="A12" s="253"/>
      <c r="B12" s="88" t="s">
        <v>195</v>
      </c>
      <c r="C12" s="88" t="s">
        <v>196</v>
      </c>
      <c r="D12" s="33">
        <v>2411</v>
      </c>
      <c r="E12" s="33">
        <v>2022</v>
      </c>
      <c r="F12" s="31">
        <v>51080</v>
      </c>
    </row>
    <row r="13" spans="1:6" ht="47.25" customHeight="1">
      <c r="A13" s="253"/>
      <c r="B13" s="88" t="s">
        <v>197</v>
      </c>
      <c r="C13" s="88" t="s">
        <v>198</v>
      </c>
      <c r="D13" s="33">
        <v>2411</v>
      </c>
      <c r="E13" s="33">
        <v>2022</v>
      </c>
      <c r="F13" s="31">
        <v>51180</v>
      </c>
    </row>
    <row r="14" spans="1:6" ht="47.25" customHeight="1">
      <c r="A14" s="253"/>
      <c r="B14" s="88" t="s">
        <v>199</v>
      </c>
      <c r="C14" s="88" t="s">
        <v>200</v>
      </c>
      <c r="D14" s="33">
        <v>2411</v>
      </c>
      <c r="E14" s="33">
        <v>2022</v>
      </c>
      <c r="F14" s="31">
        <v>348920</v>
      </c>
    </row>
    <row r="15" spans="1:6" ht="47.25" customHeight="1">
      <c r="A15" s="253"/>
      <c r="B15" s="88" t="s">
        <v>201</v>
      </c>
      <c r="C15" s="88" t="s">
        <v>202</v>
      </c>
      <c r="D15" s="33">
        <v>2411</v>
      </c>
      <c r="E15" s="33">
        <v>2022</v>
      </c>
      <c r="F15" s="31">
        <v>75300</v>
      </c>
    </row>
    <row r="16" spans="1:6" ht="47.25" customHeight="1">
      <c r="A16" s="253"/>
      <c r="B16" s="88" t="s">
        <v>203</v>
      </c>
      <c r="C16" s="88" t="s">
        <v>204</v>
      </c>
      <c r="D16" s="33">
        <v>2412</v>
      </c>
      <c r="E16" s="33">
        <v>2022</v>
      </c>
      <c r="F16" s="31">
        <v>51640</v>
      </c>
    </row>
    <row r="17" spans="1:6" ht="47.25" customHeight="1">
      <c r="A17" s="253"/>
      <c r="B17" s="88" t="s">
        <v>195</v>
      </c>
      <c r="C17" s="88" t="s">
        <v>205</v>
      </c>
      <c r="D17" s="33">
        <v>2412</v>
      </c>
      <c r="E17" s="33">
        <v>2022</v>
      </c>
      <c r="F17" s="31">
        <v>178340</v>
      </c>
    </row>
    <row r="18" spans="1:6" ht="47.25" customHeight="1">
      <c r="A18" s="253"/>
      <c r="B18" s="88" t="s">
        <v>206</v>
      </c>
      <c r="C18" s="88" t="s">
        <v>207</v>
      </c>
      <c r="D18" s="33">
        <v>2412</v>
      </c>
      <c r="E18" s="33">
        <v>2022</v>
      </c>
      <c r="F18" s="31">
        <v>102440</v>
      </c>
    </row>
    <row r="19" spans="1:6" ht="47.25" customHeight="1">
      <c r="A19" s="253"/>
      <c r="B19" s="88" t="s">
        <v>208</v>
      </c>
      <c r="C19" s="88" t="s">
        <v>209</v>
      </c>
      <c r="D19" s="33">
        <v>2412</v>
      </c>
      <c r="E19" s="33">
        <v>2022</v>
      </c>
      <c r="F19" s="31">
        <v>23820</v>
      </c>
    </row>
    <row r="20" spans="1:6" ht="47.25" customHeight="1">
      <c r="A20" s="253"/>
      <c r="B20" s="88" t="s">
        <v>210</v>
      </c>
      <c r="C20" s="88" t="s">
        <v>211</v>
      </c>
      <c r="D20" s="33">
        <v>2412</v>
      </c>
      <c r="E20" s="33">
        <v>2022</v>
      </c>
      <c r="F20" s="31">
        <v>945317</v>
      </c>
    </row>
    <row r="21" spans="1:6" ht="47.25" customHeight="1">
      <c r="A21" s="253"/>
      <c r="B21" s="88" t="s">
        <v>212</v>
      </c>
      <c r="C21" s="88" t="s">
        <v>213</v>
      </c>
      <c r="D21" s="33">
        <v>2412</v>
      </c>
      <c r="E21" s="33">
        <v>2022</v>
      </c>
      <c r="F21" s="31">
        <v>24800</v>
      </c>
    </row>
    <row r="22" spans="1:6" ht="47.25" customHeight="1">
      <c r="A22" s="253"/>
      <c r="B22" s="88" t="s">
        <v>214</v>
      </c>
      <c r="C22" s="88" t="s">
        <v>215</v>
      </c>
      <c r="D22" s="33">
        <v>2412</v>
      </c>
      <c r="E22" s="33">
        <v>2022</v>
      </c>
      <c r="F22" s="31">
        <v>25760</v>
      </c>
    </row>
    <row r="23" spans="1:6" ht="47.25" customHeight="1">
      <c r="A23" s="253"/>
      <c r="B23" s="88" t="s">
        <v>216</v>
      </c>
      <c r="C23" s="88" t="s">
        <v>217</v>
      </c>
      <c r="D23" s="33">
        <v>2412</v>
      </c>
      <c r="E23" s="33">
        <v>2022</v>
      </c>
      <c r="F23" s="31">
        <v>51980</v>
      </c>
    </row>
    <row r="24" spans="1:6" ht="47.25" customHeight="1">
      <c r="A24" s="253"/>
      <c r="B24" s="88" t="s">
        <v>201</v>
      </c>
      <c r="C24" s="88" t="s">
        <v>218</v>
      </c>
      <c r="D24" s="33">
        <v>2412</v>
      </c>
      <c r="E24" s="33">
        <v>2022</v>
      </c>
      <c r="F24" s="31">
        <v>616120</v>
      </c>
    </row>
    <row r="25" spans="1:6" ht="47.25" customHeight="1">
      <c r="A25" s="253"/>
      <c r="B25" s="88" t="s">
        <v>219</v>
      </c>
      <c r="C25" s="88" t="s">
        <v>220</v>
      </c>
      <c r="D25" s="33">
        <v>2412</v>
      </c>
      <c r="E25" s="33">
        <v>2022</v>
      </c>
      <c r="F25" s="31">
        <v>124860</v>
      </c>
    </row>
    <row r="26" spans="1:6" ht="47.25" customHeight="1">
      <c r="A26" s="253"/>
      <c r="B26" s="88" t="s">
        <v>221</v>
      </c>
      <c r="C26" s="88" t="s">
        <v>222</v>
      </c>
      <c r="D26" s="33">
        <v>2412</v>
      </c>
      <c r="E26" s="33">
        <v>2022</v>
      </c>
      <c r="F26" s="31">
        <v>102720</v>
      </c>
    </row>
    <row r="27" spans="1:6" ht="47.25" customHeight="1">
      <c r="A27" s="253"/>
      <c r="B27" s="88" t="s">
        <v>223</v>
      </c>
      <c r="C27" s="88" t="s">
        <v>224</v>
      </c>
      <c r="D27" s="33">
        <v>2412</v>
      </c>
      <c r="E27" s="33">
        <v>2022</v>
      </c>
      <c r="F27" s="31">
        <v>51160</v>
      </c>
    </row>
    <row r="28" spans="1:6" ht="47.25" customHeight="1">
      <c r="A28" s="253"/>
      <c r="B28" s="88" t="s">
        <v>225</v>
      </c>
      <c r="C28" s="88" t="s">
        <v>226</v>
      </c>
      <c r="D28" s="33">
        <v>2412</v>
      </c>
      <c r="E28" s="33">
        <v>2022</v>
      </c>
      <c r="F28" s="31">
        <v>180520</v>
      </c>
    </row>
    <row r="29" spans="1:6" ht="47.25" customHeight="1">
      <c r="A29" s="253"/>
      <c r="B29" s="88" t="s">
        <v>227</v>
      </c>
      <c r="C29" s="88" t="s">
        <v>228</v>
      </c>
      <c r="D29" s="33">
        <v>2412</v>
      </c>
      <c r="E29" s="33">
        <v>2022</v>
      </c>
      <c r="F29" s="31">
        <v>51500</v>
      </c>
    </row>
    <row r="30" spans="1:6" ht="47.25" customHeight="1">
      <c r="A30" s="253"/>
      <c r="B30" s="253" t="s">
        <v>0</v>
      </c>
      <c r="C30" s="253"/>
      <c r="D30" s="253"/>
      <c r="E30" s="253"/>
      <c r="F30" s="37">
        <f>SUM(F11:F29)</f>
        <v>3082177</v>
      </c>
    </row>
    <row r="31" spans="1:6" ht="47.25" customHeight="1">
      <c r="A31" s="253" t="s">
        <v>11</v>
      </c>
      <c r="B31" s="89" t="s">
        <v>64</v>
      </c>
      <c r="C31" s="89" t="s">
        <v>87</v>
      </c>
      <c r="D31" s="33">
        <v>2411</v>
      </c>
      <c r="E31" s="33">
        <v>2022</v>
      </c>
      <c r="F31" s="31">
        <v>1054140</v>
      </c>
    </row>
    <row r="32" spans="1:6" ht="47.25" customHeight="1">
      <c r="A32" s="253"/>
      <c r="B32" s="89" t="s">
        <v>66</v>
      </c>
      <c r="C32" s="89" t="s">
        <v>88</v>
      </c>
      <c r="D32" s="33">
        <v>2411</v>
      </c>
      <c r="E32" s="33">
        <v>2022</v>
      </c>
      <c r="F32" s="31">
        <v>5020840</v>
      </c>
    </row>
    <row r="33" spans="1:6" ht="47.25" customHeight="1">
      <c r="A33" s="253"/>
      <c r="B33" s="89" t="s">
        <v>83</v>
      </c>
      <c r="C33" s="89" t="s">
        <v>89</v>
      </c>
      <c r="D33" s="33">
        <v>2412</v>
      </c>
      <c r="E33" s="33">
        <v>2022</v>
      </c>
      <c r="F33" s="31">
        <v>10344070</v>
      </c>
    </row>
    <row r="34" spans="1:6" ht="47.25" customHeight="1">
      <c r="A34" s="253"/>
      <c r="B34" s="89" t="s">
        <v>83</v>
      </c>
      <c r="C34" s="89" t="s">
        <v>84</v>
      </c>
      <c r="D34" s="33">
        <v>2411</v>
      </c>
      <c r="E34" s="33">
        <v>2022</v>
      </c>
      <c r="F34" s="31">
        <v>1463760</v>
      </c>
    </row>
    <row r="35" spans="1:6" ht="47.25" customHeight="1">
      <c r="A35" s="253"/>
      <c r="B35" s="89" t="s">
        <v>34</v>
      </c>
      <c r="C35" s="89" t="s">
        <v>85</v>
      </c>
      <c r="D35" s="33">
        <v>2411</v>
      </c>
      <c r="E35" s="33">
        <v>2022</v>
      </c>
      <c r="F35" s="31">
        <v>3976000</v>
      </c>
    </row>
    <row r="36" spans="1:6" ht="47.25" customHeight="1">
      <c r="A36" s="253"/>
      <c r="B36" s="89" t="s">
        <v>34</v>
      </c>
      <c r="C36" s="89" t="s">
        <v>91</v>
      </c>
      <c r="D36" s="33">
        <v>2412</v>
      </c>
      <c r="E36" s="33">
        <v>2022</v>
      </c>
      <c r="F36" s="31">
        <v>12568500</v>
      </c>
    </row>
    <row r="37" spans="1:6" ht="47.25" customHeight="1">
      <c r="A37" s="253"/>
      <c r="B37" s="89" t="s">
        <v>33</v>
      </c>
      <c r="C37" s="89" t="s">
        <v>92</v>
      </c>
      <c r="D37" s="33">
        <v>2412</v>
      </c>
      <c r="E37" s="33">
        <v>2022</v>
      </c>
      <c r="F37" s="31">
        <v>2888520</v>
      </c>
    </row>
    <row r="38" spans="1:6" ht="47.25" customHeight="1">
      <c r="A38" s="253"/>
      <c r="B38" s="89" t="s">
        <v>33</v>
      </c>
      <c r="C38" s="89" t="s">
        <v>86</v>
      </c>
      <c r="D38" s="33">
        <v>2411</v>
      </c>
      <c r="E38" s="33">
        <v>2022</v>
      </c>
      <c r="F38" s="31">
        <v>1710593</v>
      </c>
    </row>
    <row r="39" spans="1:6" ht="47.25" customHeight="1">
      <c r="A39" s="253"/>
      <c r="B39" s="89" t="s">
        <v>62</v>
      </c>
      <c r="C39" s="89" t="s">
        <v>90</v>
      </c>
      <c r="D39" s="33">
        <v>2412</v>
      </c>
      <c r="E39" s="33">
        <v>2022</v>
      </c>
      <c r="F39" s="31">
        <v>8544020</v>
      </c>
    </row>
    <row r="40" spans="1:6" ht="47.25" customHeight="1">
      <c r="A40" s="253"/>
      <c r="B40" s="88" t="s">
        <v>93</v>
      </c>
      <c r="C40" s="88" t="s">
        <v>94</v>
      </c>
      <c r="D40" s="33">
        <v>2412</v>
      </c>
      <c r="E40" s="33">
        <v>2022</v>
      </c>
      <c r="F40" s="31">
        <v>200000</v>
      </c>
    </row>
    <row r="41" spans="1:6" ht="47.25" customHeight="1">
      <c r="A41" s="253"/>
      <c r="B41" s="253" t="s">
        <v>0</v>
      </c>
      <c r="C41" s="253"/>
      <c r="D41" s="253"/>
      <c r="E41" s="253"/>
      <c r="F41" s="37">
        <f>SUM(F31:F40)</f>
        <v>47770443</v>
      </c>
    </row>
    <row r="42" spans="1:6" ht="47.25" customHeight="1">
      <c r="A42" s="253" t="s">
        <v>5</v>
      </c>
      <c r="B42" s="88" t="s">
        <v>75</v>
      </c>
      <c r="C42" s="88" t="s">
        <v>76</v>
      </c>
      <c r="D42" s="33">
        <v>2412</v>
      </c>
      <c r="E42" s="33">
        <v>2023</v>
      </c>
      <c r="F42" s="31">
        <v>302500</v>
      </c>
    </row>
    <row r="43" spans="1:6" ht="47.25" customHeight="1">
      <c r="A43" s="253"/>
      <c r="B43" s="253" t="s">
        <v>0</v>
      </c>
      <c r="C43" s="253"/>
      <c r="D43" s="253"/>
      <c r="E43" s="253"/>
      <c r="F43" s="37">
        <f>SUM(F42)</f>
        <v>302500</v>
      </c>
    </row>
    <row r="44" spans="1:6" ht="47.25" customHeight="1">
      <c r="A44" s="253" t="s">
        <v>13</v>
      </c>
      <c r="B44" s="88" t="s">
        <v>120</v>
      </c>
      <c r="C44" s="88" t="s">
        <v>121</v>
      </c>
      <c r="D44" s="33">
        <v>2411</v>
      </c>
      <c r="E44" s="33">
        <v>2023</v>
      </c>
      <c r="F44" s="31">
        <v>2543520</v>
      </c>
    </row>
    <row r="45" spans="1:6" ht="47.25" customHeight="1">
      <c r="A45" s="253"/>
      <c r="B45" s="88" t="s">
        <v>122</v>
      </c>
      <c r="C45" s="88" t="s">
        <v>123</v>
      </c>
      <c r="D45" s="33">
        <v>2412</v>
      </c>
      <c r="E45" s="33">
        <v>2023</v>
      </c>
      <c r="F45" s="31">
        <v>670960</v>
      </c>
    </row>
    <row r="46" spans="1:6" ht="47.25" customHeight="1">
      <c r="A46" s="253"/>
      <c r="B46" s="253" t="s">
        <v>0</v>
      </c>
      <c r="C46" s="253"/>
      <c r="D46" s="253"/>
      <c r="E46" s="253"/>
      <c r="F46" s="37">
        <f>SUM(F44:F45)</f>
        <v>3214480</v>
      </c>
    </row>
    <row r="47" spans="1:6" ht="47.25" customHeight="1">
      <c r="A47" s="253" t="s">
        <v>7</v>
      </c>
      <c r="B47" s="88" t="s">
        <v>124</v>
      </c>
      <c r="C47" s="88" t="s">
        <v>125</v>
      </c>
      <c r="D47" s="33">
        <v>2412</v>
      </c>
      <c r="E47" s="33">
        <v>2023</v>
      </c>
      <c r="F47" s="31">
        <v>1500000</v>
      </c>
    </row>
    <row r="48" spans="1:6" ht="47.25" customHeight="1">
      <c r="A48" s="253"/>
      <c r="B48" s="253" t="s">
        <v>0</v>
      </c>
      <c r="C48" s="253"/>
      <c r="D48" s="253"/>
      <c r="E48" s="253"/>
      <c r="F48" s="37">
        <f>SUM(F47)</f>
        <v>1500000</v>
      </c>
    </row>
    <row r="49" spans="1:6" ht="47.25" customHeight="1">
      <c r="A49" s="253" t="s">
        <v>24</v>
      </c>
      <c r="B49" s="88" t="s">
        <v>65</v>
      </c>
      <c r="C49" s="88" t="s">
        <v>95</v>
      </c>
      <c r="D49" s="33">
        <v>2412</v>
      </c>
      <c r="E49" s="33">
        <v>2023</v>
      </c>
      <c r="F49" s="31">
        <v>1105550</v>
      </c>
    </row>
    <row r="50" spans="1:6" ht="47.25" customHeight="1">
      <c r="A50" s="253"/>
      <c r="B50" s="253" t="s">
        <v>0</v>
      </c>
      <c r="C50" s="253"/>
      <c r="D50" s="253"/>
      <c r="E50" s="253"/>
      <c r="F50" s="37">
        <f>SUM(F49)</f>
        <v>1105550</v>
      </c>
    </row>
    <row r="51" spans="1:6" ht="47.25" customHeight="1">
      <c r="A51" s="253" t="s">
        <v>25</v>
      </c>
      <c r="B51" s="88" t="s">
        <v>126</v>
      </c>
      <c r="C51" s="88" t="s">
        <v>127</v>
      </c>
      <c r="D51" s="33">
        <v>2412</v>
      </c>
      <c r="E51" s="33">
        <v>2023</v>
      </c>
      <c r="F51" s="31">
        <v>215860</v>
      </c>
    </row>
    <row r="52" spans="1:6" ht="47.25" customHeight="1">
      <c r="A52" s="253"/>
      <c r="B52" s="253" t="s">
        <v>0</v>
      </c>
      <c r="C52" s="253"/>
      <c r="D52" s="253"/>
      <c r="E52" s="253"/>
      <c r="F52" s="37">
        <f>SUM(F51)</f>
        <v>215860</v>
      </c>
    </row>
    <row r="53" spans="1:6" ht="47.25" customHeight="1">
      <c r="A53" s="253" t="s">
        <v>19</v>
      </c>
      <c r="B53" s="88" t="s">
        <v>128</v>
      </c>
      <c r="C53" s="88" t="s">
        <v>129</v>
      </c>
      <c r="D53" s="33">
        <v>2412</v>
      </c>
      <c r="E53" s="33">
        <v>2023</v>
      </c>
      <c r="F53" s="31">
        <v>644620</v>
      </c>
    </row>
    <row r="54" spans="1:6" ht="47.25" customHeight="1">
      <c r="A54" s="253"/>
      <c r="B54" s="253" t="s">
        <v>0</v>
      </c>
      <c r="C54" s="253"/>
      <c r="D54" s="253"/>
      <c r="E54" s="253"/>
      <c r="F54" s="37">
        <f>SUM(F53)</f>
        <v>644620</v>
      </c>
    </row>
    <row r="55" spans="1:6" ht="47.25" customHeight="1">
      <c r="A55" s="253" t="s">
        <v>14</v>
      </c>
      <c r="B55" s="88" t="s">
        <v>130</v>
      </c>
      <c r="C55" s="88" t="s">
        <v>131</v>
      </c>
      <c r="D55" s="33">
        <v>2412</v>
      </c>
      <c r="E55" s="33">
        <v>2023</v>
      </c>
      <c r="F55" s="31">
        <v>24962335</v>
      </c>
    </row>
    <row r="56" spans="1:6" ht="47.25" customHeight="1">
      <c r="A56" s="253"/>
      <c r="B56" s="88" t="s">
        <v>130</v>
      </c>
      <c r="C56" s="88" t="s">
        <v>132</v>
      </c>
      <c r="D56" s="33">
        <v>2412</v>
      </c>
      <c r="E56" s="33">
        <v>2023</v>
      </c>
      <c r="F56" s="31">
        <v>776100</v>
      </c>
    </row>
    <row r="57" spans="1:6" ht="47.25" customHeight="1">
      <c r="A57" s="253"/>
      <c r="B57" s="253" t="s">
        <v>0</v>
      </c>
      <c r="C57" s="253"/>
      <c r="D57" s="253"/>
      <c r="E57" s="253"/>
      <c r="F57" s="37">
        <f>SUM(F55:F56)</f>
        <v>25738435</v>
      </c>
    </row>
    <row r="58" spans="1:6" ht="30" customHeight="1">
      <c r="A58" s="252" t="s">
        <v>1</v>
      </c>
      <c r="B58" s="252"/>
      <c r="C58" s="252"/>
      <c r="D58" s="252"/>
      <c r="E58" s="252"/>
      <c r="F58" s="162">
        <f>F57+F54+F52+F50+F48+F46+F43+F41+F10+F6+F30</f>
        <v>109315313</v>
      </c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autoFilter ref="A1:F58"/>
  <mergeCells count="24">
    <mergeCell ref="B30:E30"/>
    <mergeCell ref="A11:A30"/>
    <mergeCell ref="A31:A41"/>
    <mergeCell ref="B41:E41"/>
    <mergeCell ref="A42:A43"/>
    <mergeCell ref="B43:E43"/>
    <mergeCell ref="A55:A57"/>
    <mergeCell ref="B57:E57"/>
    <mergeCell ref="A47:A48"/>
    <mergeCell ref="B48:E48"/>
    <mergeCell ref="A49:A50"/>
    <mergeCell ref="B50:E50"/>
    <mergeCell ref="A51:A52"/>
    <mergeCell ref="B52:E52"/>
    <mergeCell ref="A2:F2"/>
    <mergeCell ref="A58:E58"/>
    <mergeCell ref="A44:A46"/>
    <mergeCell ref="B46:E46"/>
    <mergeCell ref="A4:A6"/>
    <mergeCell ref="B6:E6"/>
    <mergeCell ref="A7:A10"/>
    <mergeCell ref="B10:E10"/>
    <mergeCell ref="A53:A54"/>
    <mergeCell ref="B54:E54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16"/>
  <sheetViews>
    <sheetView zoomScale="50" zoomScaleNormal="50" zoomScalePageLayoutView="0" workbookViewId="0" topLeftCell="A1">
      <selection activeCell="E6" sqref="E6"/>
    </sheetView>
  </sheetViews>
  <sheetFormatPr defaultColWidth="9.140625" defaultRowHeight="12.75"/>
  <cols>
    <col min="1" max="1" width="50.28125" style="24" customWidth="1"/>
    <col min="2" max="2" width="27.28125" style="21" customWidth="1"/>
    <col min="3" max="3" width="52.7109375" style="17" customWidth="1"/>
    <col min="4" max="4" width="40.421875" style="17" customWidth="1"/>
    <col min="5" max="5" width="38.28125" style="0" customWidth="1"/>
    <col min="6" max="6" width="11.28125" style="0" customWidth="1"/>
    <col min="7" max="7" width="11.8515625" style="0" customWidth="1"/>
  </cols>
  <sheetData>
    <row r="1" ht="30" customHeight="1" thickBot="1">
      <c r="E1" s="64" t="s">
        <v>114</v>
      </c>
    </row>
    <row r="2" spans="1:6" s="12" customFormat="1" ht="45.75" customHeight="1">
      <c r="A2" s="254" t="s">
        <v>58</v>
      </c>
      <c r="B2" s="255"/>
      <c r="C2" s="255"/>
      <c r="D2" s="256"/>
      <c r="E2" s="257"/>
      <c r="F2" s="14"/>
    </row>
    <row r="3" spans="1:5" ht="61.5" customHeight="1">
      <c r="A3" s="263"/>
      <c r="B3" s="263" t="s">
        <v>51</v>
      </c>
      <c r="C3" s="260" t="s">
        <v>41</v>
      </c>
      <c r="D3" s="260"/>
      <c r="E3" s="264" t="s">
        <v>0</v>
      </c>
    </row>
    <row r="4" spans="1:5" ht="55.5" customHeight="1">
      <c r="A4" s="263"/>
      <c r="B4" s="263"/>
      <c r="C4" s="261" t="s">
        <v>286</v>
      </c>
      <c r="D4" s="262"/>
      <c r="E4" s="264"/>
    </row>
    <row r="5" spans="1:5" ht="49.5" customHeight="1">
      <c r="A5" s="263"/>
      <c r="B5" s="263"/>
      <c r="C5" s="140" t="s">
        <v>31</v>
      </c>
      <c r="D5" s="140" t="s">
        <v>67</v>
      </c>
      <c r="E5" s="265"/>
    </row>
    <row r="6" spans="1:5" ht="49.5" customHeight="1">
      <c r="A6" s="141" t="s">
        <v>3</v>
      </c>
      <c r="B6" s="142">
        <v>2023</v>
      </c>
      <c r="C6" s="143">
        <v>2505</v>
      </c>
      <c r="D6" s="144"/>
      <c r="E6" s="145">
        <v>2505</v>
      </c>
    </row>
    <row r="7" spans="1:5" ht="49.5" customHeight="1">
      <c r="A7" s="141" t="s">
        <v>8</v>
      </c>
      <c r="B7" s="142">
        <v>2023</v>
      </c>
      <c r="C7" s="143">
        <v>10553</v>
      </c>
      <c r="D7" s="144">
        <v>1796</v>
      </c>
      <c r="E7" s="146">
        <f>10553+1796</f>
        <v>12349</v>
      </c>
    </row>
    <row r="8" spans="1:5" ht="49.5" customHeight="1">
      <c r="A8" s="147" t="s">
        <v>11</v>
      </c>
      <c r="B8" s="142">
        <v>2023</v>
      </c>
      <c r="C8" s="143">
        <v>11765</v>
      </c>
      <c r="D8" s="144"/>
      <c r="E8" s="146">
        <v>11765</v>
      </c>
    </row>
    <row r="9" spans="1:5" ht="49.5" customHeight="1">
      <c r="A9" s="147" t="s">
        <v>23</v>
      </c>
      <c r="B9" s="142">
        <v>2023</v>
      </c>
      <c r="C9" s="143">
        <v>654</v>
      </c>
      <c r="D9" s="144"/>
      <c r="E9" s="146">
        <v>654</v>
      </c>
    </row>
    <row r="10" spans="1:5" ht="49.5" customHeight="1">
      <c r="A10" s="141" t="s">
        <v>29</v>
      </c>
      <c r="B10" s="142">
        <v>2023</v>
      </c>
      <c r="C10" s="143">
        <v>250</v>
      </c>
      <c r="D10" s="144"/>
      <c r="E10" s="145">
        <v>250</v>
      </c>
    </row>
    <row r="11" spans="1:5" ht="49.5" customHeight="1">
      <c r="A11" s="148" t="s">
        <v>27</v>
      </c>
      <c r="B11" s="149">
        <v>2023</v>
      </c>
      <c r="C11" s="150">
        <v>3546</v>
      </c>
      <c r="D11" s="144"/>
      <c r="E11" s="146">
        <v>3546</v>
      </c>
    </row>
    <row r="12" spans="1:5" ht="49.5" customHeight="1">
      <c r="A12" s="151" t="s">
        <v>19</v>
      </c>
      <c r="B12" s="149">
        <v>2023</v>
      </c>
      <c r="C12" s="150">
        <v>9165</v>
      </c>
      <c r="D12" s="144"/>
      <c r="E12" s="145">
        <v>9165</v>
      </c>
    </row>
    <row r="13" spans="1:5" ht="49.5" customHeight="1">
      <c r="A13" s="266" t="s">
        <v>30</v>
      </c>
      <c r="B13" s="165">
        <v>2022</v>
      </c>
      <c r="C13" s="163">
        <v>28843</v>
      </c>
      <c r="D13" s="157"/>
      <c r="E13" s="164">
        <v>28843</v>
      </c>
    </row>
    <row r="14" spans="1:7" ht="49.5" customHeight="1">
      <c r="A14" s="267"/>
      <c r="B14" s="149">
        <v>2023</v>
      </c>
      <c r="C14" s="152">
        <v>18917</v>
      </c>
      <c r="D14" s="153"/>
      <c r="E14" s="154">
        <v>18917</v>
      </c>
      <c r="F14" s="12"/>
      <c r="G14" s="12"/>
    </row>
    <row r="15" spans="1:7" ht="60.75" customHeight="1" thickBot="1">
      <c r="A15" s="258" t="s">
        <v>1</v>
      </c>
      <c r="B15" s="259"/>
      <c r="C15" s="155">
        <f>SUM(C6:C14)</f>
        <v>86198</v>
      </c>
      <c r="D15" s="156">
        <f>SUM(D6:D14)</f>
        <v>1796</v>
      </c>
      <c r="E15" s="166">
        <f>SUM(E6:E14)</f>
        <v>87994</v>
      </c>
      <c r="F15" s="15"/>
      <c r="G15" s="16"/>
    </row>
    <row r="16" spans="1:7" ht="12.75">
      <c r="A16" s="23"/>
      <c r="B16" s="22"/>
      <c r="C16" s="13"/>
      <c r="D16" s="13"/>
      <c r="E16" s="12"/>
      <c r="F16" s="12"/>
      <c r="G16" s="12"/>
    </row>
  </sheetData>
  <sheetProtection/>
  <mergeCells count="8">
    <mergeCell ref="A2:E2"/>
    <mergeCell ref="A15:B15"/>
    <mergeCell ref="C3:D3"/>
    <mergeCell ref="C4:D4"/>
    <mergeCell ref="A3:A5"/>
    <mergeCell ref="B3:B5"/>
    <mergeCell ref="E3:E5"/>
    <mergeCell ref="A13:A1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8"/>
  <sheetViews>
    <sheetView zoomScale="57" zoomScaleNormal="57" zoomScalePageLayoutView="0" workbookViewId="0" topLeftCell="A1">
      <selection activeCell="G25" sqref="G25"/>
    </sheetView>
  </sheetViews>
  <sheetFormatPr defaultColWidth="26.140625" defaultRowHeight="12.75"/>
  <cols>
    <col min="1" max="1" width="26.140625" style="25" customWidth="1"/>
    <col min="2" max="2" width="32.28125" style="25" customWidth="1"/>
    <col min="3" max="3" width="30.421875" style="25" customWidth="1"/>
    <col min="4" max="16384" width="26.140625" style="25" customWidth="1"/>
  </cols>
  <sheetData>
    <row r="1" ht="26.25" customHeight="1" thickBot="1">
      <c r="H1" s="63" t="s">
        <v>115</v>
      </c>
    </row>
    <row r="2" spans="1:8" ht="32.25" customHeight="1">
      <c r="A2" s="268" t="s">
        <v>96</v>
      </c>
      <c r="B2" s="269"/>
      <c r="C2" s="269"/>
      <c r="D2" s="269"/>
      <c r="E2" s="269"/>
      <c r="F2" s="269"/>
      <c r="G2" s="269"/>
      <c r="H2" s="270"/>
    </row>
    <row r="3" spans="1:8" ht="48" customHeight="1">
      <c r="A3" s="284" t="s">
        <v>2</v>
      </c>
      <c r="B3" s="235" t="s">
        <v>53</v>
      </c>
      <c r="C3" s="235"/>
      <c r="D3" s="235"/>
      <c r="E3" s="235"/>
      <c r="F3" s="235"/>
      <c r="G3" s="235"/>
      <c r="H3" s="271"/>
    </row>
    <row r="4" spans="1:8" ht="31.5" customHeight="1">
      <c r="A4" s="284"/>
      <c r="B4" s="235" t="s">
        <v>49</v>
      </c>
      <c r="C4" s="235"/>
      <c r="D4" s="235" t="s">
        <v>50</v>
      </c>
      <c r="E4" s="235"/>
      <c r="F4" s="235"/>
      <c r="G4" s="235"/>
      <c r="H4" s="272" t="s">
        <v>100</v>
      </c>
    </row>
    <row r="5" spans="1:8" ht="27" customHeight="1">
      <c r="A5" s="284"/>
      <c r="B5" s="39">
        <v>2211</v>
      </c>
      <c r="C5" s="39">
        <v>2212</v>
      </c>
      <c r="D5" s="235">
        <v>2221</v>
      </c>
      <c r="E5" s="235"/>
      <c r="F5" s="235">
        <v>2222</v>
      </c>
      <c r="G5" s="235"/>
      <c r="H5" s="273"/>
    </row>
    <row r="6" spans="1:8" ht="35.25" customHeight="1">
      <c r="A6" s="284"/>
      <c r="B6" s="35" t="s">
        <v>38</v>
      </c>
      <c r="C6" s="35" t="s">
        <v>38</v>
      </c>
      <c r="D6" s="35" t="s">
        <v>38</v>
      </c>
      <c r="E6" s="35" t="s">
        <v>39</v>
      </c>
      <c r="F6" s="35" t="s">
        <v>38</v>
      </c>
      <c r="G6" s="35" t="s">
        <v>39</v>
      </c>
      <c r="H6" s="274"/>
    </row>
    <row r="7" spans="1:8" ht="34.5" customHeight="1">
      <c r="A7" s="56" t="s">
        <v>6</v>
      </c>
      <c r="B7" s="44"/>
      <c r="C7" s="44">
        <v>238</v>
      </c>
      <c r="D7" s="44"/>
      <c r="E7" s="44"/>
      <c r="F7" s="44"/>
      <c r="G7" s="44"/>
      <c r="H7" s="57">
        <f aca="true" t="shared" si="0" ref="H7:H18">SUM(B7:G7)</f>
        <v>238</v>
      </c>
    </row>
    <row r="8" spans="1:8" ht="34.5" customHeight="1">
      <c r="A8" s="56" t="s">
        <v>7</v>
      </c>
      <c r="B8" s="44"/>
      <c r="C8" s="44">
        <v>38</v>
      </c>
      <c r="D8" s="44"/>
      <c r="E8" s="44"/>
      <c r="F8" s="44">
        <v>696</v>
      </c>
      <c r="G8" s="44"/>
      <c r="H8" s="57">
        <f t="shared" si="0"/>
        <v>734</v>
      </c>
    </row>
    <row r="9" spans="1:8" ht="34.5" customHeight="1">
      <c r="A9" s="56" t="s">
        <v>9</v>
      </c>
      <c r="B9" s="44"/>
      <c r="C9" s="44"/>
      <c r="D9" s="44"/>
      <c r="E9" s="44"/>
      <c r="F9" s="44">
        <v>2871</v>
      </c>
      <c r="G9" s="44"/>
      <c r="H9" s="57">
        <f t="shared" si="0"/>
        <v>2871</v>
      </c>
    </row>
    <row r="10" spans="1:8" ht="34.5" customHeight="1">
      <c r="A10" s="56" t="s">
        <v>23</v>
      </c>
      <c r="B10" s="44">
        <v>758</v>
      </c>
      <c r="C10" s="44">
        <v>288</v>
      </c>
      <c r="D10" s="44">
        <v>4230</v>
      </c>
      <c r="E10" s="44">
        <v>1097</v>
      </c>
      <c r="F10" s="44">
        <v>1392</v>
      </c>
      <c r="G10" s="44">
        <v>507</v>
      </c>
      <c r="H10" s="57">
        <f t="shared" si="0"/>
        <v>8272</v>
      </c>
    </row>
    <row r="11" spans="1:8" ht="34.5" customHeight="1">
      <c r="A11" s="56" t="s">
        <v>15</v>
      </c>
      <c r="B11" s="44"/>
      <c r="C11" s="44">
        <v>6384</v>
      </c>
      <c r="D11" s="44"/>
      <c r="E11" s="44"/>
      <c r="F11" s="44">
        <v>217</v>
      </c>
      <c r="G11" s="44"/>
      <c r="H11" s="57">
        <f t="shared" si="0"/>
        <v>6601</v>
      </c>
    </row>
    <row r="12" spans="1:8" ht="34.5" customHeight="1">
      <c r="A12" s="56" t="s">
        <v>24</v>
      </c>
      <c r="B12" s="44"/>
      <c r="C12" s="44">
        <v>122</v>
      </c>
      <c r="D12" s="44"/>
      <c r="E12" s="44"/>
      <c r="F12" s="44"/>
      <c r="G12" s="44"/>
      <c r="H12" s="57">
        <f t="shared" si="0"/>
        <v>122</v>
      </c>
    </row>
    <row r="13" spans="1:8" ht="34.5" customHeight="1">
      <c r="A13" s="56" t="s">
        <v>16</v>
      </c>
      <c r="B13" s="44"/>
      <c r="C13" s="44">
        <v>2746</v>
      </c>
      <c r="D13" s="44">
        <v>73</v>
      </c>
      <c r="E13" s="44"/>
      <c r="F13" s="44">
        <v>346</v>
      </c>
      <c r="G13" s="44"/>
      <c r="H13" s="57">
        <f t="shared" si="0"/>
        <v>3165</v>
      </c>
    </row>
    <row r="14" spans="1:8" ht="34.5" customHeight="1">
      <c r="A14" s="56" t="s">
        <v>17</v>
      </c>
      <c r="B14" s="44"/>
      <c r="C14" s="44">
        <v>769</v>
      </c>
      <c r="D14" s="44"/>
      <c r="E14" s="44"/>
      <c r="F14" s="44"/>
      <c r="G14" s="44"/>
      <c r="H14" s="57">
        <f t="shared" si="0"/>
        <v>769</v>
      </c>
    </row>
    <row r="15" spans="1:8" ht="34.5" customHeight="1">
      <c r="A15" s="56" t="s">
        <v>18</v>
      </c>
      <c r="B15" s="44"/>
      <c r="C15" s="44">
        <v>162</v>
      </c>
      <c r="D15" s="44"/>
      <c r="E15" s="44"/>
      <c r="F15" s="44">
        <v>14177</v>
      </c>
      <c r="G15" s="44">
        <v>545</v>
      </c>
      <c r="H15" s="57">
        <f t="shared" si="0"/>
        <v>14884</v>
      </c>
    </row>
    <row r="16" spans="1:8" ht="34.5" customHeight="1">
      <c r="A16" s="56" t="s">
        <v>27</v>
      </c>
      <c r="B16" s="44"/>
      <c r="C16" s="44"/>
      <c r="D16" s="44"/>
      <c r="E16" s="44"/>
      <c r="F16" s="44">
        <v>249</v>
      </c>
      <c r="G16" s="44"/>
      <c r="H16" s="57">
        <f t="shared" si="0"/>
        <v>249</v>
      </c>
    </row>
    <row r="17" spans="1:8" ht="34.5" customHeight="1">
      <c r="A17" s="56" t="s">
        <v>20</v>
      </c>
      <c r="B17" s="44"/>
      <c r="C17" s="44"/>
      <c r="D17" s="44"/>
      <c r="E17" s="44"/>
      <c r="F17" s="44">
        <v>1950</v>
      </c>
      <c r="G17" s="44"/>
      <c r="H17" s="57">
        <f t="shared" si="0"/>
        <v>1950</v>
      </c>
    </row>
    <row r="18" spans="1:8" ht="34.5" customHeight="1">
      <c r="A18" s="56" t="s">
        <v>26</v>
      </c>
      <c r="B18" s="44">
        <v>335</v>
      </c>
      <c r="C18" s="44"/>
      <c r="D18" s="44"/>
      <c r="E18" s="44"/>
      <c r="F18" s="44"/>
      <c r="G18" s="44"/>
      <c r="H18" s="57">
        <f t="shared" si="0"/>
        <v>335</v>
      </c>
    </row>
    <row r="19" spans="1:8" ht="34.5" customHeight="1" thickBot="1">
      <c r="A19" s="58" t="s">
        <v>54</v>
      </c>
      <c r="B19" s="59">
        <f aca="true" t="shared" si="1" ref="B19:H19">SUM(B7:B18)</f>
        <v>1093</v>
      </c>
      <c r="C19" s="59">
        <f t="shared" si="1"/>
        <v>10747</v>
      </c>
      <c r="D19" s="70">
        <f t="shared" si="1"/>
        <v>4303</v>
      </c>
      <c r="E19" s="70">
        <f t="shared" si="1"/>
        <v>1097</v>
      </c>
      <c r="F19" s="70">
        <f t="shared" si="1"/>
        <v>21898</v>
      </c>
      <c r="G19" s="70">
        <f t="shared" si="1"/>
        <v>1052</v>
      </c>
      <c r="H19" s="60">
        <f t="shared" si="1"/>
        <v>40190</v>
      </c>
    </row>
    <row r="20" spans="1:8" ht="34.5" customHeight="1">
      <c r="A20" s="170"/>
      <c r="B20" s="171"/>
      <c r="C20" s="171"/>
      <c r="D20" s="172"/>
      <c r="E20" s="172"/>
      <c r="F20" s="172"/>
      <c r="G20" s="172"/>
      <c r="H20" s="171"/>
    </row>
    <row r="22" ht="16.5" thickBot="1"/>
    <row r="23" spans="1:5" ht="20.25">
      <c r="A23" s="275" t="s">
        <v>139</v>
      </c>
      <c r="B23" s="276"/>
      <c r="C23" s="276"/>
      <c r="D23" s="276"/>
      <c r="E23" s="277"/>
    </row>
    <row r="24" spans="1:5" ht="40.5" customHeight="1">
      <c r="A24" s="32" t="s">
        <v>42</v>
      </c>
      <c r="B24" s="69" t="s">
        <v>36</v>
      </c>
      <c r="C24" s="69" t="s">
        <v>32</v>
      </c>
      <c r="D24" s="69" t="s">
        <v>37</v>
      </c>
      <c r="E24" s="73" t="s">
        <v>100</v>
      </c>
    </row>
    <row r="25" spans="1:5" ht="40.5" customHeight="1">
      <c r="A25" s="278" t="s">
        <v>6</v>
      </c>
      <c r="B25" s="169" t="s">
        <v>133</v>
      </c>
      <c r="C25" s="169" t="s">
        <v>134</v>
      </c>
      <c r="D25" s="74">
        <v>2212</v>
      </c>
      <c r="E25" s="77">
        <v>349560</v>
      </c>
    </row>
    <row r="26" spans="1:5" ht="40.5" customHeight="1">
      <c r="A26" s="279"/>
      <c r="B26" s="169" t="s">
        <v>135</v>
      </c>
      <c r="C26" s="169" t="s">
        <v>136</v>
      </c>
      <c r="D26" s="74">
        <v>2212</v>
      </c>
      <c r="E26" s="77">
        <v>195800</v>
      </c>
    </row>
    <row r="27" spans="1:5" ht="40.5" customHeight="1">
      <c r="A27" s="280"/>
      <c r="B27" s="169" t="s">
        <v>137</v>
      </c>
      <c r="C27" s="169" t="s">
        <v>138</v>
      </c>
      <c r="D27" s="74">
        <v>2212</v>
      </c>
      <c r="E27" s="77">
        <v>25960</v>
      </c>
    </row>
    <row r="28" spans="1:5" ht="27" customHeight="1" thickBot="1">
      <c r="A28" s="281" t="s">
        <v>0</v>
      </c>
      <c r="B28" s="282"/>
      <c r="C28" s="282"/>
      <c r="D28" s="283"/>
      <c r="E28" s="60">
        <f>SUM(E25:E27)</f>
        <v>571320</v>
      </c>
    </row>
    <row r="29" ht="33" customHeight="1"/>
    <row r="30" ht="30" customHeight="1"/>
    <row r="31" ht="32.25" customHeight="1"/>
    <row r="32" ht="27" customHeight="1"/>
    <row r="33" ht="25.5" customHeight="1"/>
    <row r="34" ht="32.25" customHeight="1"/>
    <row r="35" ht="35.25" customHeight="1"/>
    <row r="36" ht="27" customHeight="1"/>
    <row r="37" ht="25.5" customHeight="1"/>
    <row r="38" ht="27" customHeight="1"/>
    <row r="39" ht="30.75" customHeight="1"/>
    <row r="40" ht="27" customHeight="1"/>
    <row r="41" ht="35.25" customHeight="1"/>
    <row r="42" ht="35.25" customHeight="1"/>
    <row r="43" ht="30.75" customHeight="1"/>
    <row r="44" ht="38.25" customHeight="1"/>
    <row r="45" ht="34.5" customHeight="1"/>
  </sheetData>
  <sheetProtection/>
  <mergeCells count="11">
    <mergeCell ref="D5:E5"/>
    <mergeCell ref="A2:H2"/>
    <mergeCell ref="B3:H3"/>
    <mergeCell ref="H4:H6"/>
    <mergeCell ref="A23:E23"/>
    <mergeCell ref="A25:A27"/>
    <mergeCell ref="A28:D28"/>
    <mergeCell ref="A3:A6"/>
    <mergeCell ref="B4:C4"/>
    <mergeCell ref="D4:G4"/>
    <mergeCell ref="F5:G5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Sevnur TUNCER</cp:lastModifiedBy>
  <cp:lastPrinted>2024-03-04T12:35:16Z</cp:lastPrinted>
  <dcterms:created xsi:type="dcterms:W3CDTF">2017-08-21T12:26:03Z</dcterms:created>
  <dcterms:modified xsi:type="dcterms:W3CDTF">2024-03-04T12:35:25Z</dcterms:modified>
  <cp:category/>
  <cp:version/>
  <cp:contentType/>
  <cp:contentStatus/>
</cp:coreProperties>
</file>